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'BS'!$A$1:$H$55</definedName>
    <definedName name="_xlnm.Print_Area" localSheetId="3">'CF'!$A$1:$H$75</definedName>
    <definedName name="_xlnm.Print_Area" localSheetId="0">'IS'!$A$1:$L$32</definedName>
    <definedName name="_xlnm.Print_Area" localSheetId="4">'NOTES(1)'!$A$1:$J$49</definedName>
    <definedName name="_xlnm.Print_Area" localSheetId="5">'NOTES(2)'!$A$1:$K$385</definedName>
    <definedName name="_xlnm.Print_Area" localSheetId="2">'SOCIE'!$A$1:$J$58</definedName>
  </definedNames>
  <calcPr fullCalcOnLoad="1"/>
</workbook>
</file>

<file path=xl/sharedStrings.xml><?xml version="1.0" encoding="utf-8"?>
<sst xmlns="http://schemas.openxmlformats.org/spreadsheetml/2006/main" count="400" uniqueCount="312">
  <si>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</si>
  <si>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</si>
  <si>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</si>
  <si>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</si>
  <si>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</si>
  <si>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</si>
  <si>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</si>
  <si>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</si>
  <si>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</si>
  <si>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</si>
  <si>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</si>
  <si>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</si>
  <si>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 xml:space="preserve"> </t>
  </si>
  <si>
    <t>ASSETS</t>
  </si>
  <si>
    <t>Non-Current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</si>
  <si>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</si>
  <si>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</si>
  <si>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</si>
  <si>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</si>
  <si>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</si>
  <si>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</si>
  <si>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</si>
  <si>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</si>
  <si>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</si>
  <si>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</si>
  <si>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</si>
  <si>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</si>
  <si>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</si>
  <si>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Replanting expenses</t>
  </si>
  <si>
    <t>Development expenditure</t>
  </si>
  <si>
    <t>Deferred tax liabilities</t>
  </si>
  <si>
    <t>Distributable</t>
  </si>
  <si>
    <t>Share</t>
  </si>
  <si>
    <t>Revaluation</t>
  </si>
  <si>
    <t>Retained</t>
  </si>
  <si>
    <t>Capital</t>
  </si>
  <si>
    <t>Premium</t>
  </si>
  <si>
    <t>Reserve</t>
  </si>
  <si>
    <t>Total</t>
  </si>
  <si>
    <t>Cash Flows From Operating Activities</t>
  </si>
  <si>
    <t>Adjustments for:</t>
  </si>
  <si>
    <t>Gain on disposal of other investments</t>
  </si>
  <si>
    <t>Gain on disposal of property, plant and equipment</t>
  </si>
  <si>
    <t>Property, plant and equipment written off</t>
  </si>
  <si>
    <t>Interest income</t>
  </si>
  <si>
    <t>Operating profit before working capital changes</t>
  </si>
  <si>
    <t>Cash generated from operations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</si>
  <si>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</si>
  <si>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</si>
  <si>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</si>
  <si>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</si>
  <si>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</si>
  <si>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</si>
  <si>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</si>
  <si>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</si>
  <si>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</si>
  <si>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</si>
  <si>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</si>
  <si>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</si>
  <si>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</si>
  <si>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</si>
  <si>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</si>
  <si>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</si>
  <si>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</si>
  <si>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Current Liabilities</t>
  </si>
  <si>
    <t>Trade payables</t>
  </si>
  <si>
    <t>Other payables</t>
  </si>
  <si>
    <t>Total liabilities</t>
  </si>
  <si>
    <t>TOTAL EQUITY AND LIABILITIES</t>
  </si>
  <si>
    <t>Non-distributable</t>
  </si>
  <si>
    <r>
      <t xml:space="preserve">UNITED MALACCA BERHAD </t>
    </r>
    <r>
      <rPr>
        <b/>
        <sz val="9"/>
        <rFont val="Arial"/>
        <family val="2"/>
      </rPr>
      <t>(1319 - V)</t>
    </r>
  </si>
  <si>
    <t>1.</t>
  </si>
  <si>
    <t>2.</t>
  </si>
  <si>
    <t>(a)</t>
  </si>
  <si>
    <t>(b)</t>
  </si>
  <si>
    <t>3.</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</si>
  <si>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</si>
  <si>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</si>
  <si>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</si>
  <si>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</si>
  <si>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</si>
  <si>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</si>
  <si>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</si>
  <si>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</si>
  <si>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</si>
  <si>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</si>
  <si>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</si>
  <si>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</si>
  <si>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</si>
  <si>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</si>
  <si>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</si>
  <si>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</si>
  <si>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</si>
  <si>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</si>
  <si>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</si>
  <si>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</si>
  <si>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20.</t>
  </si>
  <si>
    <t>21.</t>
  </si>
  <si>
    <t>Current tax expense</t>
  </si>
  <si>
    <t>22.</t>
  </si>
  <si>
    <t>23.</t>
  </si>
  <si>
    <t>Total purchases</t>
  </si>
  <si>
    <t xml:space="preserve">  - marketable securities</t>
  </si>
  <si>
    <t>Total sales</t>
  </si>
  <si>
    <t xml:space="preserve">  - other investments</t>
  </si>
  <si>
    <t>At cost</t>
  </si>
  <si>
    <t>At carrying amount</t>
  </si>
  <si>
    <t>At market value</t>
  </si>
  <si>
    <t>24.</t>
  </si>
  <si>
    <t>(i)</t>
  </si>
  <si>
    <t>(ii)</t>
  </si>
  <si>
    <t>By order of the Board,</t>
  </si>
  <si>
    <t xml:space="preserve">                                                                                                                    </t>
  </si>
  <si>
    <t>Ended</t>
  </si>
  <si>
    <t>NOTES TO THE QUARTERLY FINANCIAL STATEMENTS</t>
  </si>
  <si>
    <t>Current Quarter</t>
  </si>
  <si>
    <t>Share of profit of associates</t>
  </si>
  <si>
    <t>Profit before taxation</t>
  </si>
  <si>
    <t>Taxation</t>
  </si>
  <si>
    <t>CONDENSED CONSOLIDATED BALANCE SHEETS</t>
  </si>
  <si>
    <t>Net assets per stock unit (RM)</t>
  </si>
  <si>
    <t>Property, plant and equipment</t>
  </si>
  <si>
    <t>CONDENSED CONSOLIDATED CASH FLOW STATEMENTS</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</si>
  <si>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</si>
  <si>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</si>
  <si>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</si>
  <si>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</si>
  <si>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</si>
  <si>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</si>
  <si>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</si>
  <si>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</si>
  <si>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</si>
  <si>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</si>
  <si>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</si>
  <si>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</si>
  <si>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CONDENSED CONSOLIDATED STATEMENTS OF CHANGES IN EQUITY</t>
  </si>
  <si>
    <t>INDIVIDUAL QUARTER</t>
  </si>
  <si>
    <t>3 MONTHS ENDED</t>
  </si>
  <si>
    <t>CUMULATIVE QUARTER</t>
  </si>
  <si>
    <t xml:space="preserve">         RM'000</t>
  </si>
  <si>
    <t xml:space="preserve">     RM'000</t>
  </si>
  <si>
    <t>AS AT END OF</t>
  </si>
  <si>
    <t>CURRENT QUARTER</t>
  </si>
  <si>
    <t>FINANCIAL YEAR END</t>
  </si>
  <si>
    <t>ENDED</t>
  </si>
  <si>
    <t>ACCOUNTING POLICIES AND BASIS OF PREPARATION</t>
  </si>
  <si>
    <t>AUDITORS' REPORT OF PRECEDING ANNUAL FINANCIAL STATEMENTS</t>
  </si>
  <si>
    <t>CHANGES IN ACCOUNTING ESTIMATES</t>
  </si>
  <si>
    <t>CHANGES IN COMPOSITION OF THE GROUP</t>
  </si>
  <si>
    <t>CHANGES IN DEBT AND EQUITY SECURITIES</t>
  </si>
  <si>
    <t>CHANGES IN CONTINGENT LIABILITIES AND CONTINGENT ASSETS</t>
  </si>
  <si>
    <t>SEASONALITY OR CYCLICALITY OF OPERATIONS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</si>
  <si>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</si>
  <si>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</si>
  <si>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</si>
  <si>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</si>
  <si>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</si>
  <si>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</si>
  <si>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</si>
  <si>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</si>
  <si>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</si>
  <si>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</si>
  <si>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</si>
  <si>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</si>
  <si>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</si>
  <si>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</si>
  <si>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</si>
  <si>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</si>
  <si>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Company Secretary</t>
  </si>
  <si>
    <t xml:space="preserve">  shares in issue ('000 unit)</t>
  </si>
  <si>
    <t>Purchase of other investment</t>
  </si>
  <si>
    <t>NOTES TO THE QUARTERLY FINANCIAL STATEMENTS - CONT'D</t>
  </si>
  <si>
    <t>Dividends</t>
  </si>
  <si>
    <t>Dividend income</t>
  </si>
  <si>
    <t>MATERIAL LITIGATION - CONT'D</t>
  </si>
  <si>
    <t>Operating profit</t>
  </si>
  <si>
    <t>Biological assets</t>
  </si>
  <si>
    <t>Dividends paid</t>
  </si>
  <si>
    <t>Cash on hand and at banks</t>
  </si>
  <si>
    <t>Taxes refunded</t>
  </si>
  <si>
    <t>Additions of biological assets</t>
  </si>
  <si>
    <t>Write back of provision for diminution in value of marketable securities</t>
  </si>
  <si>
    <t>Prepaid land lease payments</t>
  </si>
  <si>
    <t>Balance at 1 May 2007</t>
  </si>
  <si>
    <t>2007/2008</t>
  </si>
  <si>
    <t>Provision for diminution in value of marketable securities</t>
  </si>
  <si>
    <t>Amortisation of prepaid land lease payments</t>
  </si>
  <si>
    <t>`</t>
  </si>
  <si>
    <t>DIVIDENDS PAID</t>
  </si>
  <si>
    <t>Additions of development expenditure</t>
  </si>
  <si>
    <t>Increase in receivables</t>
  </si>
  <si>
    <t>Diluted earnings per stock unit (sen)</t>
  </si>
  <si>
    <t>Non-Current Liability</t>
  </si>
  <si>
    <t>Retained earnings</t>
  </si>
  <si>
    <t>Earnings</t>
  </si>
  <si>
    <t>Additions of prepaid land lease payments</t>
  </si>
  <si>
    <t>SUBSEQUENT EVENTS</t>
  </si>
  <si>
    <t>30 APRIL 2008</t>
  </si>
  <si>
    <t>Non-current asset held for sale</t>
  </si>
  <si>
    <t>Revaluation increase of property,</t>
  </si>
  <si>
    <t xml:space="preserve">Realisation of revaluation reserve </t>
  </si>
  <si>
    <t xml:space="preserve">  upon disposal of an associate</t>
  </si>
  <si>
    <t>Provision for doubtful debts</t>
  </si>
  <si>
    <t>Increase in payables</t>
  </si>
  <si>
    <t>Current tax payable</t>
  </si>
  <si>
    <t>Realisation of revaluation reserve</t>
  </si>
  <si>
    <t xml:space="preserve">Revaluation increase of biological </t>
  </si>
  <si>
    <t xml:space="preserve">  upon depreciation</t>
  </si>
  <si>
    <t>Dividend received from associates</t>
  </si>
  <si>
    <t>Dividend received from other investments</t>
  </si>
  <si>
    <t>PURCHASE AND SALE OF QUOTED SECURITIES - CONT'D</t>
  </si>
  <si>
    <t>ITEMS OF UNUSUAL NATURE</t>
  </si>
  <si>
    <t xml:space="preserve">  plant and equipment, net of deferred</t>
  </si>
  <si>
    <t xml:space="preserve">  tax </t>
  </si>
  <si>
    <t xml:space="preserve">  assets, net of deferred tax</t>
  </si>
  <si>
    <t>Cash Flow From Financing Activity</t>
  </si>
  <si>
    <t>Net cash used in financing activity</t>
  </si>
  <si>
    <t>Deficit on disposal of an associate</t>
  </si>
  <si>
    <t>Net proceeds from disposal of an associate</t>
  </si>
  <si>
    <t>Depreciation of property, plant and equipment</t>
  </si>
  <si>
    <t>Interest in associates</t>
  </si>
  <si>
    <t>Balance at 1 May 2008</t>
  </si>
  <si>
    <t>2008/2009</t>
  </si>
  <si>
    <t>The quarterly financial statements have been prepared in accordance with FRS 134:  Interim Financial Reporting and Chapter 9, Part K of the Listing Requirements of Bursa Malaysia Securities Berhad.</t>
  </si>
  <si>
    <t xml:space="preserve">The accounting policies and methods of computation used in the preparation of the quarterly financial statements are consistent with those applied in the latest audited annual financial statements ended 30 April 2008. </t>
  </si>
  <si>
    <t xml:space="preserve">There were no qualifications in the auditors’ report of the Group’s latest annual financial statements ended 30 April 2008. </t>
  </si>
  <si>
    <t xml:space="preserve">At the date of this report, no contingent liabilities or contingent assets had arisen since the last balance sheet date as at 30 April 2008.   
</t>
  </si>
  <si>
    <t>At the date of this report, the Directors are not aware of any material litigation against the Group which might materially affect the position or business of the Group save as disclosed below:</t>
  </si>
  <si>
    <t>Compulsory acquisition of 337.52 hectares of the Company’s land in Daerah Alor Gajah, Melaka by the Melaka State Government in 1996</t>
  </si>
  <si>
    <t xml:space="preserve">Compulsory acquisition of 64.89 hectares of the Company’s land in Daerah Alor Gajah, Melaka by the Melaka State Government in 1995 </t>
  </si>
  <si>
    <t>19.</t>
  </si>
  <si>
    <t xml:space="preserve">The Group's FFB production for the financial year ending 30 April 2009 is expected to be higher due to more areas coming into harvesting and increasing yield trend from the young matured oil palms in Group's estates. </t>
  </si>
  <si>
    <t>Deferred tax expense</t>
  </si>
  <si>
    <t xml:space="preserve">  upon property, plant and</t>
  </si>
  <si>
    <t xml:space="preserve">  equipment written off</t>
  </si>
  <si>
    <t>Loss on disposal of</t>
  </si>
  <si>
    <t>Net cash used in investing activities</t>
  </si>
  <si>
    <t>Loss/(Gain) on disposal of marketable securities</t>
  </si>
  <si>
    <t>The production of oil palm fresh fruits bunches ("FFB") is seasonal in nature and  subject to variation in weather conditions.</t>
  </si>
  <si>
    <t>Compulsory acquisition of 337.52 hectares of the Company’s land in Daerah Alor Gajah, Melaka by the Melaka State Government in 1996 - Cont'd</t>
  </si>
  <si>
    <t>FOR THE SECOND QUARTER ENDED 31 OCTOBER 2008</t>
  </si>
  <si>
    <t>31 OCTOBER</t>
  </si>
  <si>
    <t>6 MONTHS ENDED</t>
  </si>
  <si>
    <t>AS AT 31 OCTOBER 2008</t>
  </si>
  <si>
    <t>31 OCTOBER 2008</t>
  </si>
  <si>
    <t>Current 6 months ended</t>
  </si>
  <si>
    <t>31 October 2008</t>
  </si>
  <si>
    <t>6 months ended 31 October 2007</t>
  </si>
  <si>
    <t xml:space="preserve">  upon disposal of property, plant </t>
  </si>
  <si>
    <t xml:space="preserve">  and equipment  </t>
  </si>
  <si>
    <t>FOR THE SIX MONTHS ENDED 31 OCTOBER 2008</t>
  </si>
  <si>
    <t>6 MONTHS</t>
  </si>
  <si>
    <t>31 OCT. 2008</t>
  </si>
  <si>
    <t>31 OCT. 2007</t>
  </si>
  <si>
    <t>Unaudited Results for the Second Financial Quarter Ended 31 October 2008</t>
  </si>
  <si>
    <t>There were no items of unusual nature which affected assets, liabilities, equity, net income, or cash flows during the six months ended 31 October 2008.</t>
  </si>
  <si>
    <t>There were no changes in estimates that have a material effect against results in the current quarter and current financial year-to-date ended 31 October 2008.</t>
  </si>
  <si>
    <t>There were no changes in the composition of the Group during the six months ended 31 October 2008.</t>
  </si>
  <si>
    <t xml:space="preserve">Write back of provision for diminution in value of investment </t>
  </si>
  <si>
    <t xml:space="preserve">  in an associate</t>
  </si>
  <si>
    <t>Decrease/(Increase) in inventories</t>
  </si>
  <si>
    <t>In respect of the financial year ended 30 April 2008:</t>
  </si>
  <si>
    <t>Final dividend of 45% less 25% taxation, paid on 22 September 2008</t>
  </si>
  <si>
    <t>There were no issuance, cancellation, repurchase, resale and repayment of debt and equity securities during the six months ended 31 October 2008.</t>
  </si>
  <si>
    <t>Six Months</t>
  </si>
  <si>
    <t>There were no material events from the current quarter ended 31 October 2008 to the date of this announcement that had not been reflected in this quarterly financial statements.</t>
  </si>
  <si>
    <t>Particulars of purchase and sale of quoted securities and loss arising therefrom for the current quarter and current financial year-to-date ended 31 October 2008 were as follows:</t>
  </si>
  <si>
    <t>Investment in quoted shares, excluding associates, as at 31 October 2008 was as follows:</t>
  </si>
  <si>
    <t>As At 31 October 2008</t>
  </si>
  <si>
    <t>There was no sale of unquoted investments and/or properties during the six months ended 31 October 2008.</t>
  </si>
  <si>
    <t>There was no borrowing and debt security as at 31 October 2008.</t>
  </si>
  <si>
    <t>There was no financial instrument with off balance sheet risk as at 31 October 2008 and as at the date of issue of the quarterly financial statements.</t>
  </si>
  <si>
    <t>No profit forecast or profit guarantee was issued during the six months ended 31 October 2008.</t>
  </si>
  <si>
    <t xml:space="preserve">Both of the basic earnings per stock unit and diluted earnings per stock unit of the Group were the same for the current quarter and current financial year-to-date ended 31 October 2008 as there was no dilutive effect in the period under review.
</t>
  </si>
  <si>
    <t>CLOSURE OF BOOKS</t>
  </si>
  <si>
    <t>25.</t>
  </si>
  <si>
    <t>CLOSURE OF BOOKS - CONT'D</t>
  </si>
  <si>
    <t>A stockholder shall qualify for dividend entitlement only in respect of:</t>
  </si>
  <si>
    <t>(c)</t>
  </si>
  <si>
    <t>Stocks bought on the Bursa Malaysia Securities Berhad on a cum entitlement basis according to the Rules of the Bursa Malaysia Securities Berhad.</t>
  </si>
  <si>
    <t xml:space="preserve">Subscription of convertible redeemable loan stock of an </t>
  </si>
  <si>
    <t xml:space="preserve">  associate</t>
  </si>
  <si>
    <t>Melaka, 16 December 2008</t>
  </si>
  <si>
    <t>The effective tax rate for the current quarter and current financial year-to-date was higher than the statutory tax rate due to certain expenses which are not deductible for tax purpose.</t>
  </si>
  <si>
    <t>On 16 January 2004, the Company was served with a writ of summons by Brilliant Team Management Sdn. Bhd., for finder's fees amounting to RM1.76 million in respect of acquisition of companies. The Company has filed a Defence and Counterclaim. The Company has filed an application to strike out the claim and the application is now fixed for mention on 12 January 2009 pending filing of submissions in reply by the Plaintiff. The case management is fixed for mention on the same day i.e. 12 January 2009 pending disposal of the striking out application.</t>
  </si>
  <si>
    <t xml:space="preserve">The Group’s profit before taxation of RM25.30 million for the current quarter ended 31 October 2008 was 29% lower than that of the preceding quarter of RM35.86 million. This was mainly due to a sharp fall in CPO and PK prices both by 29% despite having achieved a 16% increase in FFB production. </t>
  </si>
  <si>
    <t>-</t>
  </si>
  <si>
    <t xml:space="preserve">The Board is unable to express an opinion on the outcome of the litigation mentioned above. However, the outcome is not expected to have any significant impact on the financial position of the Group.
</t>
  </si>
  <si>
    <t>Stocks deposited into the Depositor's Securities Account before 12.30 p.m. on 6 January 2009 in respect of stocks which are exempted from mandatory deposit;</t>
  </si>
  <si>
    <t>Stocks transferred into the Depositor's Securities Account before 4.00 p.m. on 8 January 2009 in respect of transfers;</t>
  </si>
  <si>
    <t>The interim dividend is payable on 15 January 2009.</t>
  </si>
  <si>
    <t xml:space="preserve">The Memorandum of Understanding entered into with PT Bulungan Citra Agro Persada (“PT BCAP”) and its shareholders to acquire a 75% equity interest in PT BCAP which expired on 28 September 2008 has been extended further for a period of three months expiring on 28 December 2008 to provide additional time to the parties to resolve their differences. </t>
  </si>
  <si>
    <t>The Group's FFB production for the current quarter ended 31 October 2008 was 9% higher as compared with the corresponding period of the preceding year. However, due to the sharp fall in CPO and PK prices (during the current quarter, August to October 2008), the Group's pretax profit fell by 25% to RM25.30 million from RM33.70 million in the corresponding period in the preceding year.</t>
  </si>
  <si>
    <t>The Company’s appeals to the Court of Appeal were decided on 26 November 2008. In its decision, the Court of Appeal:</t>
  </si>
  <si>
    <t>Directed the Respondent, i.e. the Land Administrator, to pay compensation for the acquisition of Lot 932 at RM36,000 per acre;</t>
  </si>
  <si>
    <t xml:space="preserve">Upheld the High Court Judge’s award of RM36,000 per acre in regard to Lots 1, 2 and 735;
</t>
  </si>
  <si>
    <t>With regard to costs, the Court of Appeal decided that half of the costs be borne by the Respondent i.e. the Land Administrator.</t>
  </si>
  <si>
    <t>On 5 October 2007, the Company had also successfully obtained an order for contempt of court against the Land Administrator of Alor Gajah for failing to comply with the Orders of the High Court in the abovementioned Land Reference actions for non-payment of the additional compensation awarded. The Court has now fixed the hearing for sentencing of the Land Administrator on 19 January 2009.</t>
  </si>
  <si>
    <t xml:space="preserve">Imposed interest at 8% per annum on the increased compensation award for the Lots 1, 2, 735 and 932, from the date when the land was taken possession of  i.e. 18 November 1996 until the date of full and final settlement; and
</t>
  </si>
  <si>
    <t xml:space="preserve">Following the Company’s earlier announcement on the receipt of payments of all principal amounts due and owing pursuant to the Order of the High Court and the Order of the Court of Appeal for the compulsory acquisition of the Company’s abovementioned lands, there remains outstanding interest sum to be paid by the Land Administrator which the Company now intends to recover fully from the Land Administrator.   
</t>
  </si>
  <si>
    <t xml:space="preserve">Imposed interest at 8% per annum on the retrenchment benefit amounting to RM524,749 from the date of the High Court’s Order i.e. 25 March 1999 until the date of full and final settlement. 
</t>
  </si>
  <si>
    <t>For the first six months of the current financial year, the Group recorded a 9% increase in pretax profit to RM61.15 million as compared with RM55.93 million in the corresponding period of the preceding year. Higher CPO and PK prices realised during the first quarter of the current financial year and higher FFB production during the first six months have more than offset the adverse impact of lower CPO and PK prices in the current quarter, resulting in better performance in the first six months as compared with that of the corresponding period in the preceding year.</t>
  </si>
  <si>
    <t>Balance at 31 October 2008</t>
  </si>
  <si>
    <t>Balance at 31 October 2007</t>
  </si>
  <si>
    <t>The amount of dividends paid during the six months ended 31 October 2008 was as follows:</t>
  </si>
  <si>
    <t>Overall, barring unforeseen circumstances, the Group is expecting to have a satisfactory year.</t>
  </si>
  <si>
    <t>The excessive rainfall in Sabah over the period December 2007 to March 2008 has affected the FFB quality. Nevertheless, during the six months ended 31 October 2008, the Group registered a 17% improvement in FFB production over that of the corresponding period in the preceding financial year mainly because of more areas coming into maturity and increasing yield trend from the young matured oil palms in the Group's estates.</t>
  </si>
  <si>
    <t>Meanwhile, the Company had on 7 March 2008 received payment to the amount of RM808,479 in respect of the compensation award made by the High Court. This payment has however been received under protest as the Company does not agree to the compensation amount calculated by the Land Administrator. In addition, the outstanding interest sum has yet to be paid.</t>
  </si>
  <si>
    <t xml:space="preserve">Although CPO price has dropped to RM1,500 per tonne level recently, the increase in FFB production is expected to mitigate partially the impact of the decline in CPO price. </t>
  </si>
  <si>
    <t>The directors declare an interim dividend of 10 sen gross less 25% taxation per stock unit in respect of current financial year ending 30 April 2009 (previous year 2008: 10 sen gross less 26% taxation).</t>
  </si>
  <si>
    <t>NOTICE IS HEREBY GIVEN that an interim dividend of 10 sen gross per RM1.00 stock unit less of 25% Malaysian Income Tax in respect of the financial year ending 30 April 2009 will be payable on 15 January 2009 to Depositors whose names appear in the Record of Depositors at the close of business at 5.00 p.m. on 8 January 2009.</t>
  </si>
  <si>
    <t>Cumulative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</si>
</sst>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48">
    <font>
      <sz val="10"/>
      <name val="Arial"/>
      <family val="0"/>
    </font>
    <font>
      <b/>
      <sz val="10"/>
      <name val="Arial"/>
      <family val="2"/>
    </font>
    <font>
      <b/>
      <sz val="14"/>
      <name val="Arial"/>
      <family val="2"/>
    </font>
    <font>
      <sz val="8"/>
      <name val="Arial"/>
      <family val="2"/>
    </font>
    <font>
      <sz val="12"/>
      <name val="Times New Roman"/>
      <family val="1"/>
    </font>
    <font>
      <sz val="12"/>
      <name val="Garamond"/>
      <family val="1"/>
    </font>
    <font>
      <sz val="12"/>
      <name val="Arial"/>
      <family val="2"/>
    </font>
    <font>
      <b/>
      <sz val="12"/>
      <name val="Arial"/>
      <family val="2"/>
    </font>
    <font>
      <sz val="9"/>
      <name val="Arial"/>
      <family val="2"/>
    </font>
    <font>
      <sz val="13"/>
      <name val="Arial"/>
      <family val="2"/>
    </font>
    <font>
      <b/>
      <sz val="9"/>
      <name val="Arial"/>
      <family val="2"/>
    </font>
    <font>
      <b/>
      <sz val="13"/>
      <name val="Arial"/>
      <family val="2"/>
    </font>
    <font>
      <sz val="11"/>
      <name val="Arial"/>
      <family val="2"/>
    </font>
    <font>
      <b/>
      <sz val="15"/>
      <name val="Arial"/>
      <family val="2"/>
    </font>
    <font>
      <b/>
      <u val="single"/>
      <sz val="12"/>
      <name val="Arial"/>
      <family val="2"/>
    </font>
    <font>
      <u val="single"/>
      <sz val="12"/>
      <name val="Arial"/>
      <family val="2"/>
    </font>
    <font>
      <u val="single"/>
      <sz val="10"/>
      <color indexed="12"/>
      <name val="Arial"/>
      <family val="2"/>
    </font>
    <font>
      <u val="single"/>
      <sz val="10"/>
      <color indexed="36"/>
      <name val="Arial"/>
      <family val="2"/>
    </font>
    <font>
      <b/>
      <u val="single"/>
      <sz val="13"/>
      <name val="Arial"/>
      <family val="2"/>
    </font>
    <font>
      <b/>
      <u val="singleAccounting"/>
      <sz val="12"/>
      <name val="Arial"/>
      <family val="2"/>
    </font>
    <font>
      <u val="single"/>
      <sz val="10"/>
      <name val="Arial"/>
      <family val="2"/>
    </font>
    <font>
      <b/>
      <u val="single"/>
      <sz val="10"/>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indexed="8"/>
      <name val="Arial"/>
      <family val="0"/>
    </font>
    <font>
      <sz val="12"/>
      <color indexed="8"/>
      <name val="Arial"/>
      <family val="0"/>
    </font>
    <font>
      <i/>
      <sz val="12"/>
      <color indexed="8"/>
      <name val="Arial"/>
      <family val="0"/>
    </font>
    <font>
      <sz val="10"/>
      <color indexed="8"/>
      <name val="Arial"/>
      <family val="0"/>
    </font>
    <font>
      <sz val="10"/>
      <color indexed="10"/>
      <name val="Arial"/>
      <family val="0"/>
    </font>
    <font>
      <b/>
      <sz val="11.9"/>
      <color indexed="8"/>
      <name val="Arial"/>
      <family val="0"/>
    </font>
    <font>
      <b/>
      <sz val="12"/>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s>
  <cellStyleXfs count="66">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1" fontId="0" fillId="0" borderId="0">
      <alignment/>
      <protection/>
    </xf>
    <xf numFmtId="0" fontId="28" fillId="0" borderId="0" applyNumberFormat="0" applyFill="0" applyBorder="0" applyAlignment="0" applyProtection="0"/>
    <xf numFmtId="0" fontId="1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4" fillId="0" borderId="0">
      <alignment/>
      <protection/>
    </xf>
    <xf numFmtId="0" fontId="4" fillId="0" borderId="0" applyBorder="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4">
    <xf numFmtId="0" fontId="0" fillId="0" borderId="0" xfId="0" applyNumberFormat="1" applyAlignment="1">
      <alignment/>
    </xf>
    <xf numFmtId="0" fontId="2" fillId="0" borderId="0" xfId="46" applyNumberFormat="1" applyFont="1">
      <alignment/>
      <protection/>
    </xf>
    <xf numFmtId="0" fontId="0" fillId="0" borderId="0" xfId="46" applyNumberFormat="1" applyFont="1">
      <alignment/>
      <protection/>
    </xf>
    <xf numFmtId="0" fontId="4" fillId="0" borderId="0" xfId="58" applyNumberFormat="1" applyFont="1">
      <alignment/>
      <protection/>
    </xf>
    <xf numFmtId="0" fontId="4" fillId="0" borderId="0" xfId="58" applyFont="1">
      <alignment/>
      <protection/>
    </xf>
    <xf numFmtId="0" fontId="5" fillId="0" borderId="0" xfId="58" applyFont="1">
      <alignment/>
      <protection/>
    </xf>
    <xf numFmtId="0" fontId="6" fillId="0" borderId="0" xfId="46" applyNumberFormat="1" applyFont="1">
      <alignment/>
      <protection/>
    </xf>
    <xf numFmtId="0" fontId="7" fillId="0" borderId="0" xfId="46" applyNumberFormat="1" applyFont="1">
      <alignment/>
      <protection/>
    </xf>
    <xf numFmtId="0" fontId="7" fillId="0" borderId="0" xfId="46" applyNumberFormat="1" applyFont="1" applyAlignment="1">
      <alignment horizontal="right"/>
      <protection/>
    </xf>
    <xf numFmtId="0" fontId="6" fillId="0" borderId="0" xfId="46" applyNumberFormat="1" applyFont="1" applyBorder="1">
      <alignment/>
      <protection/>
    </xf>
    <xf numFmtId="41" fontId="0" fillId="0" borderId="0" xfId="46" applyFont="1">
      <alignment/>
      <protection/>
    </xf>
    <xf numFmtId="41" fontId="8" fillId="0" borderId="0" xfId="46" applyFont="1">
      <alignment/>
      <protection/>
    </xf>
    <xf numFmtId="41" fontId="9" fillId="0" borderId="0" xfId="46" applyFont="1" applyBorder="1">
      <alignment/>
      <protection/>
    </xf>
    <xf numFmtId="41" fontId="0" fillId="0" borderId="0" xfId="46" applyFont="1" applyBorder="1">
      <alignment/>
      <protection/>
    </xf>
    <xf numFmtId="0" fontId="12" fillId="0" borderId="0" xfId="46" applyNumberFormat="1" applyFont="1">
      <alignment/>
      <protection/>
    </xf>
    <xf numFmtId="0" fontId="13" fillId="0" borderId="0" xfId="46" applyNumberFormat="1" applyFont="1">
      <alignment/>
      <protection/>
    </xf>
    <xf numFmtId="41" fontId="1" fillId="0" borderId="0" xfId="46" applyFont="1" applyBorder="1">
      <alignment/>
      <protection/>
    </xf>
    <xf numFmtId="0" fontId="11" fillId="0" borderId="0" xfId="46" applyNumberFormat="1" applyFont="1" applyBorder="1">
      <alignment/>
      <protection/>
    </xf>
    <xf numFmtId="41" fontId="12" fillId="0" borderId="0" xfId="46" applyFont="1" applyBorder="1">
      <alignment/>
      <protection/>
    </xf>
    <xf numFmtId="41" fontId="12" fillId="0" borderId="0" xfId="46" applyFont="1">
      <alignment/>
      <protection/>
    </xf>
    <xf numFmtId="41" fontId="6" fillId="0" borderId="0" xfId="46" applyFont="1">
      <alignment/>
      <protection/>
    </xf>
    <xf numFmtId="41" fontId="6" fillId="0" borderId="0" xfId="46" applyFont="1" applyBorder="1">
      <alignment/>
      <protection/>
    </xf>
    <xf numFmtId="41" fontId="6" fillId="0" borderId="0" xfId="46" applyFont="1" applyFill="1" applyBorder="1">
      <alignment/>
      <protection/>
    </xf>
    <xf numFmtId="0" fontId="6" fillId="0" borderId="0" xfId="46" applyNumberFormat="1" applyFont="1">
      <alignment/>
      <protection/>
    </xf>
    <xf numFmtId="0" fontId="7" fillId="0" borderId="0" xfId="46" applyNumberFormat="1" applyFont="1" applyAlignment="1" quotePrefix="1">
      <alignment horizontal="center"/>
      <protection/>
    </xf>
    <xf numFmtId="0" fontId="6" fillId="0" borderId="0" xfId="58" applyNumberFormat="1" applyFont="1">
      <alignment/>
      <protection/>
    </xf>
    <xf numFmtId="0" fontId="6" fillId="0" borderId="0" xfId="58" applyFont="1">
      <alignment/>
      <protection/>
    </xf>
    <xf numFmtId="0" fontId="7" fillId="0" borderId="0" xfId="46" applyNumberFormat="1" applyFont="1" applyAlignment="1">
      <alignment horizontal="center"/>
      <protection/>
    </xf>
    <xf numFmtId="0" fontId="6" fillId="0" borderId="10" xfId="46" applyNumberFormat="1" applyFont="1" applyBorder="1">
      <alignment/>
      <protection/>
    </xf>
    <xf numFmtId="179" fontId="6" fillId="0" borderId="0" xfId="42" applyNumberFormat="1" applyFont="1" applyBorder="1" applyAlignment="1">
      <alignment/>
    </xf>
    <xf numFmtId="41" fontId="6" fillId="0" borderId="0" xfId="46" applyNumberFormat="1" applyFont="1" applyBorder="1">
      <alignment/>
      <protection/>
    </xf>
    <xf numFmtId="179" fontId="6" fillId="0" borderId="0" xfId="42" applyNumberFormat="1" applyFont="1" applyFill="1" applyBorder="1" applyAlignment="1">
      <alignment/>
    </xf>
    <xf numFmtId="41" fontId="6" fillId="0" borderId="0" xfId="46" applyNumberFormat="1" applyFont="1" applyFill="1" applyBorder="1">
      <alignment/>
      <protection/>
    </xf>
    <xf numFmtId="0" fontId="6" fillId="0" borderId="0" xfId="46" applyNumberFormat="1" applyFont="1" applyAlignment="1">
      <alignment horizontal="center"/>
      <protection/>
    </xf>
    <xf numFmtId="0" fontId="7" fillId="0" borderId="0" xfId="46" applyNumberFormat="1" applyFont="1" applyFill="1">
      <alignment/>
      <protection/>
    </xf>
    <xf numFmtId="0" fontId="6" fillId="0" borderId="0" xfId="46" applyNumberFormat="1" applyFont="1" applyFill="1">
      <alignment/>
      <protection/>
    </xf>
    <xf numFmtId="0" fontId="7" fillId="0" borderId="0" xfId="46" applyNumberFormat="1" applyFont="1" applyBorder="1" applyAlignment="1">
      <alignment horizontal="center"/>
      <protection/>
    </xf>
    <xf numFmtId="14" fontId="14" fillId="0" borderId="0" xfId="46" applyNumberFormat="1" applyFont="1" applyFill="1" applyAlignment="1" quotePrefix="1">
      <alignment horizontal="left"/>
      <protection/>
    </xf>
    <xf numFmtId="0" fontId="7" fillId="0" borderId="0" xfId="46" applyNumberFormat="1" applyFont="1" applyFill="1" applyBorder="1" applyAlignment="1">
      <alignment wrapText="1"/>
      <protection/>
    </xf>
    <xf numFmtId="0" fontId="6" fillId="0" borderId="0" xfId="46" applyNumberFormat="1" applyFont="1" applyFill="1" applyBorder="1">
      <alignment/>
      <protection/>
    </xf>
    <xf numFmtId="41" fontId="14" fillId="0" borderId="0" xfId="46" applyFont="1" applyBorder="1">
      <alignment/>
      <protection/>
    </xf>
    <xf numFmtId="41" fontId="7" fillId="0" borderId="0" xfId="46" applyFont="1" applyBorder="1">
      <alignment/>
      <protection/>
    </xf>
    <xf numFmtId="179" fontId="6" fillId="0" borderId="0" xfId="42" applyNumberFormat="1" applyFont="1" applyBorder="1" applyAlignment="1">
      <alignment horizontal="right"/>
    </xf>
    <xf numFmtId="178" fontId="6" fillId="0" borderId="0" xfId="42" applyNumberFormat="1" applyFont="1" applyFill="1" applyBorder="1" applyAlignment="1">
      <alignment horizontal="right"/>
    </xf>
    <xf numFmtId="179" fontId="6" fillId="0" borderId="0" xfId="46" applyNumberFormat="1" applyFont="1">
      <alignment/>
      <protection/>
    </xf>
    <xf numFmtId="179" fontId="6" fillId="0" borderId="0" xfId="42" applyNumberFormat="1" applyFont="1" applyFill="1" applyBorder="1" applyAlignment="1">
      <alignment horizontal="right"/>
    </xf>
    <xf numFmtId="179" fontId="6" fillId="0" borderId="11" xfId="42" applyNumberFormat="1" applyFont="1" applyBorder="1" applyAlignment="1">
      <alignment horizontal="right"/>
    </xf>
    <xf numFmtId="41" fontId="6" fillId="0" borderId="0" xfId="46" applyFont="1" applyBorder="1" quotePrefix="1">
      <alignment/>
      <protection/>
    </xf>
    <xf numFmtId="179" fontId="6" fillId="0" borderId="0" xfId="42" applyNumberFormat="1" applyFont="1" applyBorder="1" applyAlignment="1">
      <alignment horizontal="center"/>
    </xf>
    <xf numFmtId="41" fontId="7" fillId="0" borderId="0" xfId="46" applyFont="1" applyFill="1" applyBorder="1">
      <alignment/>
      <protection/>
    </xf>
    <xf numFmtId="180" fontId="6" fillId="0" borderId="0" xfId="46" applyNumberFormat="1" applyFont="1" applyFill="1" applyBorder="1">
      <alignment/>
      <protection/>
    </xf>
    <xf numFmtId="180" fontId="6" fillId="0" borderId="0" xfId="46" applyNumberFormat="1" applyFont="1" applyFill="1" applyBorder="1" applyAlignment="1">
      <alignment horizontal="right"/>
      <protection/>
    </xf>
    <xf numFmtId="180" fontId="6" fillId="0" borderId="12" xfId="46" applyNumberFormat="1" applyFont="1" applyFill="1" applyBorder="1">
      <alignment/>
      <protection/>
    </xf>
    <xf numFmtId="180" fontId="6" fillId="0" borderId="0" xfId="46" applyNumberFormat="1" applyFont="1" applyFill="1" applyBorder="1" applyAlignment="1">
      <alignment horizontal="center"/>
      <protection/>
    </xf>
    <xf numFmtId="0" fontId="14" fillId="0" borderId="0" xfId="46" applyNumberFormat="1" applyFont="1">
      <alignment/>
      <protection/>
    </xf>
    <xf numFmtId="179" fontId="6" fillId="0" borderId="0" xfId="46" applyNumberFormat="1" applyFont="1">
      <alignment/>
      <protection/>
    </xf>
    <xf numFmtId="179" fontId="6" fillId="0" borderId="12" xfId="46" applyNumberFormat="1" applyFont="1" applyBorder="1">
      <alignment/>
      <protection/>
    </xf>
    <xf numFmtId="179" fontId="6" fillId="0" borderId="13" xfId="46" applyNumberFormat="1" applyFont="1" applyBorder="1">
      <alignment/>
      <protection/>
    </xf>
    <xf numFmtId="179" fontId="6" fillId="0" borderId="10" xfId="46" applyNumberFormat="1" applyFont="1" applyBorder="1">
      <alignment/>
      <protection/>
    </xf>
    <xf numFmtId="179" fontId="6" fillId="0" borderId="11" xfId="46" applyNumberFormat="1" applyFont="1" applyBorder="1">
      <alignment/>
      <protection/>
    </xf>
    <xf numFmtId="15" fontId="7" fillId="0" borderId="0" xfId="46" applyNumberFormat="1" applyFont="1" applyBorder="1" applyAlignment="1">
      <alignment horizontal="center"/>
      <protection/>
    </xf>
    <xf numFmtId="15" fontId="7" fillId="0" borderId="0" xfId="46" applyNumberFormat="1" applyFont="1" applyBorder="1" applyAlignment="1" quotePrefix="1">
      <alignment horizontal="center"/>
      <protection/>
    </xf>
    <xf numFmtId="0" fontId="6" fillId="0" borderId="0" xfId="46" applyNumberFormat="1" applyFont="1" applyBorder="1">
      <alignment/>
      <protection/>
    </xf>
    <xf numFmtId="179" fontId="6" fillId="0" borderId="0" xfId="46" applyNumberFormat="1" applyFont="1" applyBorder="1">
      <alignment/>
      <protection/>
    </xf>
    <xf numFmtId="0" fontId="4" fillId="0" borderId="0" xfId="58" applyFont="1" applyBorder="1">
      <alignment/>
      <protection/>
    </xf>
    <xf numFmtId="0" fontId="6" fillId="0" borderId="0" xfId="58" applyFont="1" applyBorder="1">
      <alignment/>
      <protection/>
    </xf>
    <xf numFmtId="179" fontId="6" fillId="0" borderId="0" xfId="42" applyNumberFormat="1" applyFont="1" applyFill="1" applyBorder="1" applyAlignment="1">
      <alignment horizontal="center"/>
    </xf>
    <xf numFmtId="179" fontId="6" fillId="0" borderId="0" xfId="46" applyNumberFormat="1" applyFont="1" applyBorder="1">
      <alignment/>
      <protection/>
    </xf>
    <xf numFmtId="179" fontId="0" fillId="0" borderId="0" xfId="42" applyNumberFormat="1" applyFont="1" applyBorder="1" applyAlignment="1">
      <alignment/>
    </xf>
    <xf numFmtId="179" fontId="12" fillId="0" borderId="0" xfId="42" applyNumberFormat="1" applyFont="1" applyBorder="1" applyAlignment="1">
      <alignment/>
    </xf>
    <xf numFmtId="0" fontId="6" fillId="0" borderId="0" xfId="58" applyFont="1" applyBorder="1" applyAlignment="1">
      <alignment/>
      <protection/>
    </xf>
    <xf numFmtId="0" fontId="6" fillId="0" borderId="0" xfId="46" applyNumberFormat="1" applyFont="1" applyAlignment="1">
      <alignment horizontal="center"/>
      <protection/>
    </xf>
    <xf numFmtId="0" fontId="6" fillId="0" borderId="0" xfId="58" applyFont="1" applyAlignment="1">
      <alignment horizontal="center"/>
      <protection/>
    </xf>
    <xf numFmtId="179" fontId="6" fillId="0" borderId="12" xfId="46" applyNumberFormat="1" applyFont="1" applyFill="1" applyBorder="1">
      <alignment/>
      <protection/>
    </xf>
    <xf numFmtId="179" fontId="6" fillId="0" borderId="0" xfId="46" applyNumberFormat="1" applyFont="1" applyFill="1">
      <alignment/>
      <protection/>
    </xf>
    <xf numFmtId="179" fontId="6" fillId="0" borderId="13" xfId="46" applyNumberFormat="1" applyFont="1" applyFill="1" applyBorder="1">
      <alignment/>
      <protection/>
    </xf>
    <xf numFmtId="14" fontId="14" fillId="0" borderId="0" xfId="46" applyNumberFormat="1" applyFont="1" applyFill="1" applyAlignment="1">
      <alignment horizontal="left"/>
      <protection/>
    </xf>
    <xf numFmtId="0" fontId="6" fillId="0" borderId="0" xfId="46" applyNumberFormat="1" applyFont="1" applyFill="1">
      <alignment/>
      <protection/>
    </xf>
    <xf numFmtId="179" fontId="6" fillId="0" borderId="11" xfId="46" applyNumberFormat="1" applyFont="1" applyFill="1" applyBorder="1">
      <alignment/>
      <protection/>
    </xf>
    <xf numFmtId="0" fontId="4" fillId="0" borderId="0" xfId="58" applyFont="1" applyFill="1">
      <alignment/>
      <protection/>
    </xf>
    <xf numFmtId="179" fontId="6" fillId="0" borderId="0" xfId="46" applyNumberFormat="1" applyFont="1" applyAlignment="1">
      <alignment horizontal="center"/>
      <protection/>
    </xf>
    <xf numFmtId="41" fontId="6" fillId="0" borderId="0" xfId="46" applyFont="1" applyAlignment="1">
      <alignment horizontal="center"/>
      <protection/>
    </xf>
    <xf numFmtId="178" fontId="6" fillId="0" borderId="0" xfId="42" applyNumberFormat="1" applyFont="1" applyBorder="1" applyAlignment="1">
      <alignment/>
    </xf>
    <xf numFmtId="0" fontId="7" fillId="0" borderId="0" xfId="46" applyNumberFormat="1" applyFont="1" applyAlignment="1">
      <alignment/>
      <protection/>
    </xf>
    <xf numFmtId="41" fontId="6" fillId="0" borderId="0" xfId="46" applyNumberFormat="1" applyFont="1">
      <alignment/>
      <protection/>
    </xf>
    <xf numFmtId="179" fontId="6" fillId="0" borderId="0" xfId="46" applyNumberFormat="1" applyFont="1" applyFill="1" applyBorder="1">
      <alignment/>
      <protection/>
    </xf>
    <xf numFmtId="0" fontId="18" fillId="0" borderId="0" xfId="46" applyNumberFormat="1" applyFont="1" applyBorder="1">
      <alignment/>
      <protection/>
    </xf>
    <xf numFmtId="0" fontId="6" fillId="0" borderId="12" xfId="46" applyNumberFormat="1" applyFont="1" applyBorder="1">
      <alignment/>
      <protection/>
    </xf>
    <xf numFmtId="0" fontId="7" fillId="0" borderId="13" xfId="46" applyNumberFormat="1" applyFont="1" applyBorder="1">
      <alignment/>
      <protection/>
    </xf>
    <xf numFmtId="0" fontId="6" fillId="0" borderId="13" xfId="46" applyNumberFormat="1" applyFont="1" applyBorder="1">
      <alignment/>
      <protection/>
    </xf>
    <xf numFmtId="0" fontId="6" fillId="0" borderId="10" xfId="46" applyNumberFormat="1" applyFont="1" applyBorder="1">
      <alignment/>
      <protection/>
    </xf>
    <xf numFmtId="0" fontId="6" fillId="0" borderId="10" xfId="46" applyNumberFormat="1" applyFont="1" applyFill="1" applyBorder="1">
      <alignment/>
      <protection/>
    </xf>
    <xf numFmtId="0" fontId="7" fillId="0" borderId="12" xfId="46" applyNumberFormat="1" applyFont="1" applyBorder="1" applyAlignment="1">
      <alignment horizontal="center"/>
      <protection/>
    </xf>
    <xf numFmtId="0" fontId="6" fillId="0" borderId="11" xfId="46" applyNumberFormat="1" applyFont="1" applyBorder="1">
      <alignment/>
      <protection/>
    </xf>
    <xf numFmtId="0" fontId="7" fillId="0" borderId="11" xfId="46" applyNumberFormat="1" applyFont="1" applyBorder="1">
      <alignment/>
      <protection/>
    </xf>
    <xf numFmtId="179" fontId="6" fillId="0" borderId="0" xfId="46" applyNumberFormat="1" applyFont="1" applyFill="1" applyBorder="1">
      <alignment/>
      <protection/>
    </xf>
    <xf numFmtId="0" fontId="6" fillId="0" borderId="14" xfId="58" applyNumberFormat="1" applyFont="1" applyBorder="1">
      <alignment/>
      <protection/>
    </xf>
    <xf numFmtId="0" fontId="4" fillId="0" borderId="14" xfId="58" applyFont="1" applyBorder="1">
      <alignment/>
      <protection/>
    </xf>
    <xf numFmtId="43" fontId="6" fillId="0" borderId="14" xfId="46" applyNumberFormat="1" applyFont="1" applyBorder="1">
      <alignment/>
      <protection/>
    </xf>
    <xf numFmtId="41" fontId="6" fillId="0" borderId="12" xfId="46" applyFont="1" applyBorder="1">
      <alignment/>
      <protection/>
    </xf>
    <xf numFmtId="41" fontId="7" fillId="0" borderId="11" xfId="46" applyFont="1" applyBorder="1">
      <alignment/>
      <protection/>
    </xf>
    <xf numFmtId="41" fontId="6" fillId="0" borderId="11" xfId="46" applyFont="1" applyBorder="1">
      <alignment/>
      <protection/>
    </xf>
    <xf numFmtId="41" fontId="7" fillId="0" borderId="13" xfId="46" applyFont="1" applyBorder="1">
      <alignment/>
      <protection/>
    </xf>
    <xf numFmtId="41" fontId="6" fillId="0" borderId="13" xfId="46" applyFont="1" applyBorder="1">
      <alignment/>
      <protection/>
    </xf>
    <xf numFmtId="179" fontId="6" fillId="0" borderId="13" xfId="42" applyNumberFormat="1" applyFont="1" applyBorder="1" applyAlignment="1">
      <alignment horizontal="right"/>
    </xf>
    <xf numFmtId="41" fontId="6" fillId="0" borderId="12" xfId="46" applyFont="1" applyFill="1" applyBorder="1">
      <alignment/>
      <protection/>
    </xf>
    <xf numFmtId="41" fontId="6" fillId="0" borderId="13" xfId="46" applyFont="1" applyFill="1" applyBorder="1">
      <alignment/>
      <protection/>
    </xf>
    <xf numFmtId="0" fontId="7" fillId="0" borderId="12" xfId="46" applyNumberFormat="1" applyFont="1" applyBorder="1" applyAlignment="1" quotePrefix="1">
      <alignment horizontal="center"/>
      <protection/>
    </xf>
    <xf numFmtId="179" fontId="7" fillId="0" borderId="12" xfId="46" applyNumberFormat="1" applyFont="1" applyBorder="1" applyAlignment="1">
      <alignment horizontal="center"/>
      <protection/>
    </xf>
    <xf numFmtId="0" fontId="15" fillId="0" borderId="0" xfId="46" applyNumberFormat="1" applyFont="1">
      <alignment/>
      <protection/>
    </xf>
    <xf numFmtId="0" fontId="6" fillId="0" borderId="15" xfId="46" applyNumberFormat="1" applyFont="1" applyBorder="1">
      <alignment/>
      <protection/>
    </xf>
    <xf numFmtId="179" fontId="6" fillId="0" borderId="15" xfId="46" applyNumberFormat="1" applyFont="1" applyBorder="1">
      <alignment/>
      <protection/>
    </xf>
    <xf numFmtId="0" fontId="7" fillId="0" borderId="0" xfId="46" applyNumberFormat="1" applyFont="1" applyFill="1" applyAlignment="1">
      <alignment horizontal="right"/>
      <protection/>
    </xf>
    <xf numFmtId="15" fontId="7" fillId="0" borderId="0" xfId="46" applyNumberFormat="1" applyFont="1" applyFill="1" applyAlignment="1">
      <alignment horizontal="right"/>
      <protection/>
    </xf>
    <xf numFmtId="15" fontId="7" fillId="0" borderId="12" xfId="46" applyNumberFormat="1" applyFont="1" applyFill="1" applyBorder="1" applyAlignment="1" quotePrefix="1">
      <alignment horizontal="right"/>
      <protection/>
    </xf>
    <xf numFmtId="0" fontId="6" fillId="0" borderId="0" xfId="58" applyNumberFormat="1" applyFont="1" applyFill="1">
      <alignment/>
      <protection/>
    </xf>
    <xf numFmtId="0" fontId="6" fillId="0" borderId="0" xfId="58" applyFont="1" applyFill="1">
      <alignment/>
      <protection/>
    </xf>
    <xf numFmtId="178" fontId="0" fillId="0" borderId="0" xfId="42" applyNumberFormat="1" applyFont="1" applyFill="1" applyAlignment="1">
      <alignment/>
    </xf>
    <xf numFmtId="178" fontId="8" fillId="0" borderId="0" xfId="42" applyNumberFormat="1" applyFont="1" applyFill="1" applyAlignment="1">
      <alignment/>
    </xf>
    <xf numFmtId="178" fontId="10" fillId="0" borderId="0" xfId="42" applyNumberFormat="1" applyFont="1" applyFill="1" applyAlignment="1">
      <alignment horizontal="right"/>
    </xf>
    <xf numFmtId="178" fontId="19" fillId="0" borderId="0" xfId="42" applyNumberFormat="1" applyFont="1" applyFill="1" applyAlignment="1" quotePrefix="1">
      <alignment horizontal="center"/>
    </xf>
    <xf numFmtId="0" fontId="7" fillId="0" borderId="0" xfId="46" applyNumberFormat="1" applyFont="1" applyFill="1" applyAlignment="1">
      <alignment horizontal="center"/>
      <protection/>
    </xf>
    <xf numFmtId="178" fontId="6" fillId="0" borderId="0" xfId="42" applyNumberFormat="1" applyFont="1" applyFill="1" applyAlignment="1">
      <alignment/>
    </xf>
    <xf numFmtId="178" fontId="6" fillId="0" borderId="0" xfId="42" applyNumberFormat="1" applyFont="1" applyFill="1" applyBorder="1" applyAlignment="1">
      <alignment horizontal="center"/>
    </xf>
    <xf numFmtId="178" fontId="12" fillId="0" borderId="0" xfId="42" applyNumberFormat="1" applyFont="1" applyFill="1" applyAlignment="1">
      <alignment/>
    </xf>
    <xf numFmtId="0" fontId="20" fillId="0" borderId="0" xfId="46" applyNumberFormat="1" applyFont="1">
      <alignment/>
      <protection/>
    </xf>
    <xf numFmtId="0" fontId="21" fillId="0" borderId="0" xfId="46" applyNumberFormat="1" applyFont="1" applyFill="1">
      <alignment/>
      <protection/>
    </xf>
    <xf numFmtId="0" fontId="21" fillId="0" borderId="0" xfId="46" applyNumberFormat="1" applyFont="1" applyFill="1" applyAlignment="1">
      <alignment horizontal="right"/>
      <protection/>
    </xf>
    <xf numFmtId="0" fontId="20" fillId="0" borderId="0" xfId="46" applyNumberFormat="1" applyFont="1">
      <alignment/>
      <protection/>
    </xf>
    <xf numFmtId="0" fontId="15" fillId="0" borderId="0" xfId="46" applyNumberFormat="1" applyFont="1" applyFill="1">
      <alignment/>
      <protection/>
    </xf>
    <xf numFmtId="0" fontId="0" fillId="0" borderId="0" xfId="46" applyNumberFormat="1" applyFont="1">
      <alignment/>
      <protection/>
    </xf>
    <xf numFmtId="0" fontId="0" fillId="0" borderId="0" xfId="46" applyNumberFormat="1" applyFont="1" applyBorder="1">
      <alignment/>
      <protection/>
    </xf>
    <xf numFmtId="0" fontId="0" fillId="0" borderId="0" xfId="46" applyNumberFormat="1" applyFont="1" applyAlignment="1">
      <alignment horizontal="center"/>
      <protection/>
    </xf>
    <xf numFmtId="0" fontId="0" fillId="0" borderId="0" xfId="46" applyNumberFormat="1" applyFont="1" applyFill="1">
      <alignment/>
      <protection/>
    </xf>
    <xf numFmtId="179" fontId="10" fillId="0" borderId="0" xfId="42" applyNumberFormat="1" applyFont="1" applyFill="1" applyBorder="1" applyAlignment="1">
      <alignment horizontal="right"/>
    </xf>
    <xf numFmtId="0" fontId="7" fillId="0" borderId="12" xfId="46" applyNumberFormat="1" applyFont="1" applyFill="1" applyBorder="1" applyAlignment="1">
      <alignment horizontal="center"/>
      <protection/>
    </xf>
    <xf numFmtId="179" fontId="6" fillId="0" borderId="15" xfId="46" applyNumberFormat="1" applyFont="1" applyFill="1" applyBorder="1">
      <alignment/>
      <protection/>
    </xf>
    <xf numFmtId="43" fontId="6" fillId="0" borderId="0" xfId="46" applyNumberFormat="1" applyFont="1" applyFill="1" applyBorder="1">
      <alignment/>
      <protection/>
    </xf>
    <xf numFmtId="0" fontId="0" fillId="0" borderId="0" xfId="46" applyNumberFormat="1" applyFont="1" applyFill="1" applyBorder="1">
      <alignment/>
      <protection/>
    </xf>
    <xf numFmtId="179" fontId="0" fillId="0" borderId="0" xfId="42" applyNumberFormat="1" applyFont="1" applyFill="1" applyBorder="1" applyAlignment="1">
      <alignment/>
    </xf>
    <xf numFmtId="179" fontId="8" fillId="0" borderId="0" xfId="42" applyNumberFormat="1" applyFont="1" applyFill="1" applyBorder="1" applyAlignment="1">
      <alignment/>
    </xf>
    <xf numFmtId="0" fontId="7" fillId="0" borderId="0" xfId="46" applyNumberFormat="1" applyFont="1" applyFill="1" applyBorder="1" applyAlignment="1">
      <alignment horizontal="center"/>
      <protection/>
    </xf>
    <xf numFmtId="15" fontId="7" fillId="0" borderId="12" xfId="46" applyNumberFormat="1" applyFont="1" applyFill="1" applyBorder="1" applyAlignment="1" quotePrefix="1">
      <alignment horizontal="center"/>
      <protection/>
    </xf>
    <xf numFmtId="15" fontId="7" fillId="0" borderId="0" xfId="46" applyNumberFormat="1" applyFont="1" applyFill="1" applyBorder="1" applyAlignment="1" quotePrefix="1">
      <alignment horizontal="center"/>
      <protection/>
    </xf>
    <xf numFmtId="179" fontId="6" fillId="0" borderId="12" xfId="42" applyNumberFormat="1" applyFont="1" applyFill="1" applyBorder="1" applyAlignment="1">
      <alignment horizontal="right"/>
    </xf>
    <xf numFmtId="179" fontId="6" fillId="0" borderId="11" xfId="42" applyNumberFormat="1" applyFont="1" applyFill="1" applyBorder="1" applyAlignment="1">
      <alignment horizontal="right"/>
    </xf>
    <xf numFmtId="178" fontId="6" fillId="0" borderId="11" xfId="42" applyNumberFormat="1" applyFont="1" applyFill="1" applyBorder="1" applyAlignment="1">
      <alignment horizontal="right"/>
    </xf>
    <xf numFmtId="180" fontId="6" fillId="0" borderId="12" xfId="46" applyNumberFormat="1" applyFont="1" applyFill="1" applyBorder="1" applyAlignment="1">
      <alignment horizontal="right"/>
      <protection/>
    </xf>
    <xf numFmtId="178" fontId="6" fillId="0" borderId="13" xfId="42" applyNumberFormat="1" applyFont="1" applyFill="1" applyBorder="1" applyAlignment="1">
      <alignment horizontal="right"/>
    </xf>
    <xf numFmtId="179" fontId="6" fillId="0" borderId="0" xfId="46" applyNumberFormat="1" applyFont="1" applyFill="1">
      <alignment/>
      <protection/>
    </xf>
    <xf numFmtId="178" fontId="6" fillId="0" borderId="0" xfId="42" applyNumberFormat="1" applyFont="1" applyFill="1" applyBorder="1" applyAlignment="1">
      <alignment/>
    </xf>
    <xf numFmtId="178" fontId="6" fillId="0" borderId="0" xfId="46" applyNumberFormat="1" applyFont="1" applyFill="1" applyBorder="1">
      <alignment/>
      <protection/>
    </xf>
    <xf numFmtId="0" fontId="13" fillId="0" borderId="0" xfId="46" applyNumberFormat="1" applyFont="1" applyFill="1">
      <alignment/>
      <protection/>
    </xf>
    <xf numFmtId="0" fontId="12" fillId="0" borderId="0" xfId="46" applyNumberFormat="1" applyFont="1" applyFill="1">
      <alignment/>
      <protection/>
    </xf>
    <xf numFmtId="0" fontId="18" fillId="0" borderId="0" xfId="46" applyNumberFormat="1" applyFont="1" applyFill="1">
      <alignment/>
      <protection/>
    </xf>
    <xf numFmtId="0" fontId="9" fillId="0" borderId="0" xfId="46" applyNumberFormat="1" applyFont="1" applyFill="1">
      <alignment/>
      <protection/>
    </xf>
    <xf numFmtId="0" fontId="11" fillId="0" borderId="0" xfId="46" applyNumberFormat="1" applyFont="1" applyFill="1" applyAlignment="1">
      <alignment horizontal="right"/>
      <protection/>
    </xf>
    <xf numFmtId="0" fontId="14" fillId="0" borderId="0" xfId="46" applyNumberFormat="1" applyFont="1" applyFill="1" applyBorder="1" applyAlignment="1">
      <alignment horizontal="center"/>
      <protection/>
    </xf>
    <xf numFmtId="0" fontId="6" fillId="0" borderId="0" xfId="46" applyNumberFormat="1" applyFont="1" applyFill="1" applyBorder="1" applyAlignment="1">
      <alignment horizontal="center"/>
      <protection/>
    </xf>
    <xf numFmtId="0" fontId="6" fillId="0" borderId="0" xfId="46" applyNumberFormat="1" applyFont="1" applyFill="1" applyAlignment="1">
      <alignment horizontal="center"/>
      <protection/>
    </xf>
    <xf numFmtId="179" fontId="7" fillId="0" borderId="0" xfId="46" applyNumberFormat="1" applyFont="1" applyFill="1" applyBorder="1" applyAlignment="1">
      <alignment horizontal="center"/>
      <protection/>
    </xf>
    <xf numFmtId="0" fontId="6" fillId="0" borderId="0" xfId="46" applyNumberFormat="1" applyFont="1" applyFill="1" applyBorder="1">
      <alignment/>
      <protection/>
    </xf>
    <xf numFmtId="0" fontId="6" fillId="0" borderId="0" xfId="46" applyNumberFormat="1" applyFont="1" applyFill="1" applyBorder="1" applyAlignment="1">
      <alignment/>
      <protection/>
    </xf>
    <xf numFmtId="0" fontId="6" fillId="0" borderId="0" xfId="46" applyNumberFormat="1" applyFont="1" applyFill="1" applyAlignment="1">
      <alignment horizontal="center"/>
      <protection/>
    </xf>
    <xf numFmtId="0" fontId="7" fillId="0" borderId="15" xfId="46" applyNumberFormat="1" applyFont="1" applyBorder="1">
      <alignment/>
      <protection/>
    </xf>
    <xf numFmtId="0" fontId="7" fillId="0" borderId="16" xfId="46" applyNumberFormat="1" applyFont="1" applyFill="1" applyBorder="1">
      <alignment/>
      <protection/>
    </xf>
    <xf numFmtId="179" fontId="6" fillId="0" borderId="16" xfId="42" applyNumberFormat="1" applyFont="1" applyFill="1" applyBorder="1" applyAlignment="1">
      <alignment horizontal="center"/>
    </xf>
    <xf numFmtId="179" fontId="6" fillId="0" borderId="12" xfId="42" applyNumberFormat="1" applyFont="1" applyBorder="1" applyAlignment="1">
      <alignment horizontal="right"/>
    </xf>
    <xf numFmtId="0" fontId="0" fillId="0" borderId="0" xfId="46" applyNumberFormat="1" applyFont="1" applyFill="1" applyBorder="1" applyAlignment="1">
      <alignment/>
      <protection/>
    </xf>
    <xf numFmtId="0" fontId="6" fillId="0" borderId="0" xfId="46" applyNumberFormat="1" applyFont="1" applyFill="1" applyBorder="1" applyAlignment="1">
      <alignment/>
      <protection/>
    </xf>
    <xf numFmtId="0" fontId="7" fillId="0" borderId="0" xfId="46" applyNumberFormat="1" applyFont="1" applyFill="1" applyBorder="1" applyAlignment="1">
      <alignment/>
      <protection/>
    </xf>
    <xf numFmtId="179" fontId="6" fillId="0" borderId="0" xfId="46" applyNumberFormat="1" applyFont="1" applyFill="1" applyBorder="1" applyAlignment="1">
      <alignment/>
      <protection/>
    </xf>
    <xf numFmtId="179" fontId="6" fillId="0" borderId="12" xfId="46" applyNumberFormat="1" applyFont="1" applyFill="1" applyBorder="1" applyAlignment="1">
      <alignment/>
      <protection/>
    </xf>
    <xf numFmtId="179" fontId="6" fillId="0" borderId="15" xfId="46" applyNumberFormat="1" applyFont="1" applyFill="1" applyBorder="1" applyAlignment="1">
      <alignment/>
      <protection/>
    </xf>
    <xf numFmtId="179" fontId="6" fillId="0" borderId="12" xfId="46" applyNumberFormat="1" applyFont="1" applyFill="1" applyBorder="1" applyAlignment="1">
      <alignment horizontal="center"/>
      <protection/>
    </xf>
    <xf numFmtId="179" fontId="6" fillId="0" borderId="0" xfId="46" applyNumberFormat="1" applyFont="1" applyFill="1" applyAlignment="1">
      <alignment/>
      <protection/>
    </xf>
    <xf numFmtId="179" fontId="6" fillId="0" borderId="0" xfId="46" applyNumberFormat="1" applyFont="1" applyFill="1" applyBorder="1" applyAlignment="1">
      <alignment horizontal="center"/>
      <protection/>
    </xf>
    <xf numFmtId="179" fontId="6" fillId="0" borderId="13" xfId="46" applyNumberFormat="1" applyFont="1" applyFill="1" applyBorder="1" applyAlignment="1">
      <alignment/>
      <protection/>
    </xf>
    <xf numFmtId="0" fontId="6" fillId="0" borderId="10" xfId="46" applyNumberFormat="1" applyFont="1" applyFill="1" applyBorder="1">
      <alignment/>
      <protection/>
    </xf>
    <xf numFmtId="179" fontId="6" fillId="0" borderId="10" xfId="46" applyNumberFormat="1" applyFont="1" applyFill="1" applyBorder="1" applyAlignment="1">
      <alignment/>
      <protection/>
    </xf>
    <xf numFmtId="179" fontId="6" fillId="0" borderId="10" xfId="46" applyNumberFormat="1" applyFont="1" applyFill="1" applyBorder="1">
      <alignment/>
      <protection/>
    </xf>
    <xf numFmtId="0" fontId="22" fillId="0" borderId="0" xfId="58" applyNumberFormat="1" applyFont="1">
      <alignment/>
      <protection/>
    </xf>
    <xf numFmtId="0" fontId="22" fillId="0" borderId="0" xfId="58" applyFont="1">
      <alignment/>
      <protection/>
    </xf>
    <xf numFmtId="41" fontId="7" fillId="0" borderId="0" xfId="46" applyFont="1" applyAlignment="1">
      <alignment horizontal="center"/>
      <protection/>
    </xf>
    <xf numFmtId="41" fontId="7" fillId="0" borderId="0" xfId="46" applyFont="1" applyBorder="1" applyAlignment="1">
      <alignment horizontal="center"/>
      <protection/>
    </xf>
    <xf numFmtId="0" fontId="7" fillId="0" borderId="10" xfId="46" applyNumberFormat="1" applyFont="1" applyBorder="1">
      <alignment/>
      <protection/>
    </xf>
    <xf numFmtId="179" fontId="6" fillId="0" borderId="0" xfId="46" applyNumberFormat="1" applyFont="1" applyFill="1" applyAlignment="1">
      <alignment horizontal="center"/>
      <protection/>
    </xf>
    <xf numFmtId="179" fontId="0" fillId="0" borderId="0" xfId="42" applyNumberFormat="1" applyFont="1" applyFill="1" applyAlignment="1">
      <alignment/>
    </xf>
    <xf numFmtId="179" fontId="8" fillId="0" borderId="0" xfId="42" applyNumberFormat="1" applyFont="1" applyFill="1" applyAlignment="1">
      <alignment/>
    </xf>
    <xf numFmtId="179" fontId="10" fillId="0" borderId="0" xfId="42" applyNumberFormat="1" applyFont="1" applyFill="1" applyAlignment="1">
      <alignment horizontal="right"/>
    </xf>
    <xf numFmtId="179" fontId="6" fillId="0" borderId="0" xfId="42" applyNumberFormat="1" applyFont="1" applyFill="1" applyAlignment="1">
      <alignment/>
    </xf>
    <xf numFmtId="179" fontId="12" fillId="0" borderId="0" xfId="42" applyNumberFormat="1" applyFont="1" applyFill="1" applyAlignment="1">
      <alignment/>
    </xf>
    <xf numFmtId="0" fontId="6" fillId="0" borderId="12" xfId="46" applyNumberFormat="1" applyFont="1" applyBorder="1">
      <alignment/>
      <protection/>
    </xf>
    <xf numFmtId="179" fontId="6" fillId="0" borderId="10" xfId="46" applyNumberFormat="1" applyFont="1" applyFill="1" applyBorder="1">
      <alignment/>
      <protection/>
    </xf>
    <xf numFmtId="41" fontId="6" fillId="0" borderId="0" xfId="46" applyNumberFormat="1" applyFont="1" applyFill="1">
      <alignment/>
      <protection/>
    </xf>
    <xf numFmtId="41" fontId="7" fillId="0" borderId="13" xfId="46" applyFont="1" applyFill="1" applyBorder="1">
      <alignment/>
      <protection/>
    </xf>
    <xf numFmtId="180" fontId="6" fillId="0" borderId="13" xfId="46" applyNumberFormat="1" applyFont="1" applyFill="1" applyBorder="1">
      <alignment/>
      <protection/>
    </xf>
    <xf numFmtId="180" fontId="6" fillId="0" borderId="13" xfId="46" applyNumberFormat="1" applyFont="1" applyFill="1" applyBorder="1" applyAlignment="1">
      <alignment horizontal="right"/>
      <protection/>
    </xf>
    <xf numFmtId="0" fontId="6" fillId="0" borderId="0" xfId="46" applyNumberFormat="1" applyFont="1" applyAlignment="1">
      <alignment horizontal="justify" vertical="top"/>
      <protection/>
    </xf>
    <xf numFmtId="43" fontId="6" fillId="0" borderId="10" xfId="46" applyNumberFormat="1" applyFont="1" applyFill="1" applyBorder="1">
      <alignment/>
      <protection/>
    </xf>
    <xf numFmtId="0" fontId="6" fillId="0" borderId="0" xfId="46" applyNumberFormat="1" applyFont="1" applyAlignment="1">
      <alignment vertical="top"/>
      <protection/>
    </xf>
    <xf numFmtId="41" fontId="6" fillId="0" borderId="0" xfId="46" applyFont="1" applyFill="1" applyBorder="1">
      <alignment/>
      <protection/>
    </xf>
    <xf numFmtId="0" fontId="6" fillId="0" borderId="0" xfId="59" applyFont="1">
      <alignment/>
      <protection/>
    </xf>
    <xf numFmtId="41" fontId="6" fillId="0" borderId="0" xfId="46" applyFont="1">
      <alignment/>
      <protection/>
    </xf>
    <xf numFmtId="41" fontId="6" fillId="0" borderId="0" xfId="46" applyFont="1" applyBorder="1">
      <alignment/>
      <protection/>
    </xf>
    <xf numFmtId="179" fontId="6" fillId="24" borderId="0" xfId="42" applyNumberFormat="1" applyFont="1" applyFill="1" applyBorder="1" applyAlignment="1">
      <alignment horizontal="right"/>
    </xf>
    <xf numFmtId="0" fontId="7" fillId="0" borderId="0" xfId="58" applyFont="1" applyAlignment="1">
      <alignment horizontal="center"/>
      <protection/>
    </xf>
    <xf numFmtId="0" fontId="7" fillId="0" borderId="0" xfId="58" applyFont="1">
      <alignment/>
      <protection/>
    </xf>
    <xf numFmtId="178" fontId="6" fillId="0" borderId="10" xfId="42" applyNumberFormat="1" applyFont="1" applyFill="1" applyBorder="1" applyAlignment="1">
      <alignment/>
    </xf>
    <xf numFmtId="178" fontId="6" fillId="0" borderId="0" xfId="46" applyNumberFormat="1" applyFont="1" applyFill="1">
      <alignment/>
      <protection/>
    </xf>
    <xf numFmtId="178" fontId="6" fillId="0" borderId="13" xfId="46" applyNumberFormat="1" applyFont="1" applyFill="1" applyBorder="1">
      <alignment/>
      <protection/>
    </xf>
    <xf numFmtId="178" fontId="6" fillId="0" borderId="13" xfId="42" applyNumberFormat="1" applyFont="1" applyFill="1" applyBorder="1" applyAlignment="1">
      <alignment/>
    </xf>
    <xf numFmtId="179" fontId="6" fillId="0" borderId="11" xfId="46" applyNumberFormat="1" applyFont="1" applyFill="1" applyBorder="1" applyAlignment="1">
      <alignment horizontal="center"/>
      <protection/>
    </xf>
    <xf numFmtId="41" fontId="7" fillId="0" borderId="0" xfId="46" applyFont="1" applyAlignment="1" quotePrefix="1">
      <alignment horizontal="center"/>
      <protection/>
    </xf>
    <xf numFmtId="41" fontId="7" fillId="0" borderId="0" xfId="46" applyFont="1">
      <alignment/>
      <protection/>
    </xf>
    <xf numFmtId="179" fontId="6" fillId="0" borderId="13" xfId="46" applyNumberFormat="1" applyFont="1" applyFill="1" applyBorder="1" applyAlignment="1">
      <alignment horizontal="center"/>
      <protection/>
    </xf>
    <xf numFmtId="43" fontId="6" fillId="0" borderId="14" xfId="46" applyNumberFormat="1" applyFont="1" applyFill="1" applyBorder="1" applyAlignment="1">
      <alignment horizontal="center"/>
      <protection/>
    </xf>
    <xf numFmtId="179" fontId="6" fillId="0" borderId="15" xfId="46" applyNumberFormat="1" applyFont="1" applyFill="1" applyBorder="1" applyAlignment="1">
      <alignment horizontal="center"/>
      <protection/>
    </xf>
    <xf numFmtId="179" fontId="6" fillId="0" borderId="10" xfId="46" applyNumberFormat="1" applyFont="1" applyFill="1" applyBorder="1" applyAlignment="1">
      <alignment horizontal="center"/>
      <protection/>
    </xf>
    <xf numFmtId="179" fontId="6" fillId="0" borderId="13" xfId="42" applyNumberFormat="1" applyFont="1" applyFill="1" applyBorder="1" applyAlignment="1">
      <alignment horizontal="right"/>
    </xf>
    <xf numFmtId="179" fontId="6" fillId="0" borderId="12" xfId="46" applyNumberFormat="1" applyFont="1" applyFill="1" applyBorder="1">
      <alignment/>
      <protection/>
    </xf>
    <xf numFmtId="179" fontId="6" fillId="0" borderId="13" xfId="46" applyNumberFormat="1" applyFont="1" applyFill="1" applyBorder="1">
      <alignment/>
      <protection/>
    </xf>
    <xf numFmtId="177" fontId="6" fillId="0" borderId="10" xfId="42" applyFont="1" applyFill="1" applyBorder="1" applyAlignment="1">
      <alignment/>
    </xf>
    <xf numFmtId="0" fontId="6" fillId="0" borderId="0" xfId="59" applyFont="1" quotePrefix="1">
      <alignment/>
      <protection/>
    </xf>
    <xf numFmtId="0" fontId="6" fillId="0" borderId="0" xfId="46" applyNumberFormat="1" applyFont="1" applyFill="1" applyAlignment="1">
      <alignment horizontal="justify" vertical="top" wrapText="1"/>
      <protection/>
    </xf>
    <xf numFmtId="0" fontId="7" fillId="0" borderId="0" xfId="46" applyNumberFormat="1" applyFont="1" applyFill="1" applyAlignment="1" quotePrefix="1">
      <alignment horizontal="center"/>
      <protection/>
    </xf>
    <xf numFmtId="0" fontId="7" fillId="0" borderId="0" xfId="46" applyNumberFormat="1" applyFont="1" applyFill="1" applyAlignment="1">
      <alignment horizontal="center"/>
      <protection/>
    </xf>
    <xf numFmtId="16" fontId="7" fillId="0" borderId="0" xfId="46" applyNumberFormat="1" applyFont="1" applyFill="1" applyAlignment="1" quotePrefix="1">
      <alignment horizontal="center"/>
      <protection/>
    </xf>
    <xf numFmtId="16" fontId="7" fillId="0" borderId="0" xfId="46" applyNumberFormat="1" applyFont="1" applyAlignment="1" quotePrefix="1">
      <alignment horizontal="center"/>
      <protection/>
    </xf>
    <xf numFmtId="0" fontId="7" fillId="0" borderId="0" xfId="46" applyNumberFormat="1" applyFont="1" applyAlignment="1">
      <alignment horizontal="center"/>
      <protection/>
    </xf>
    <xf numFmtId="0" fontId="7" fillId="0" borderId="0" xfId="46" applyNumberFormat="1" applyFont="1" applyFill="1" applyBorder="1" applyAlignment="1">
      <alignment horizontal="center"/>
      <protection/>
    </xf>
    <xf numFmtId="0" fontId="6" fillId="0" borderId="0" xfId="46" applyNumberFormat="1" applyFont="1" applyAlignment="1">
      <alignment horizontal="justify" vertical="top"/>
      <protection/>
    </xf>
    <xf numFmtId="0" fontId="6" fillId="0" borderId="0" xfId="46" applyNumberFormat="1" applyFont="1" applyAlignment="1">
      <alignment horizontal="justify" vertical="top"/>
      <protection/>
    </xf>
    <xf numFmtId="0" fontId="6" fillId="0" borderId="0" xfId="46" applyNumberFormat="1" applyFont="1" applyFill="1" applyAlignment="1">
      <alignment horizontal="justify" vertical="top"/>
      <protection/>
    </xf>
    <xf numFmtId="0" fontId="6" fillId="0" borderId="0" xfId="46" applyNumberFormat="1" applyFont="1" applyFill="1" applyAlignment="1">
      <alignment horizontal="justify" vertical="top"/>
      <protection/>
    </xf>
    <xf numFmtId="0" fontId="6" fillId="0" borderId="0" xfId="46" applyNumberFormat="1" applyFont="1" applyFill="1" applyAlignment="1">
      <alignment horizontal="justify" vertical="top" wrapText="1"/>
      <protection/>
    </xf>
    <xf numFmtId="0" fontId="6" fillId="0" borderId="0" xfId="46" applyNumberFormat="1" applyFont="1" applyAlignment="1">
      <alignment horizontal="justify" vertical="top" wrapText="1"/>
      <protection/>
    </xf>
    <xf numFmtId="0" fontId="6" fillId="0" borderId="0" xfId="46" applyNumberFormat="1" applyFont="1" applyAlignment="1">
      <alignment horizontal="left" vertical="top"/>
      <protection/>
    </xf>
    <xf numFmtId="41" fontId="6" fillId="0" borderId="0" xfId="46" applyFont="1" applyAlignment="1">
      <alignment horizontal="justify" vertical="top"/>
      <protection/>
    </xf>
    <xf numFmtId="179" fontId="7" fillId="0" borderId="0" xfId="46" applyNumberFormat="1" applyFont="1" applyBorder="1" applyAlignment="1">
      <alignment horizontal="center"/>
      <protection/>
    </xf>
    <xf numFmtId="0" fontId="7" fillId="0" borderId="0" xfId="46" applyNumberFormat="1" applyFont="1" applyAlignment="1">
      <alignment horizontal="justify" vertical="top"/>
      <protection/>
    </xf>
    <xf numFmtId="0" fontId="6" fillId="0" borderId="0" xfId="46" applyNumberFormat="1" applyFont="1" applyAlignment="1">
      <alignment horizontal="left" wrapText="1"/>
      <protection/>
    </xf>
    <xf numFmtId="0" fontId="22" fillId="0" borderId="0" xfId="46" applyNumberFormat="1" applyFont="1" applyAlignment="1">
      <alignment horizontal="justify" vertical="top"/>
      <protection/>
    </xf>
    <xf numFmtId="0" fontId="6" fillId="0" borderId="0" xfId="0" applyNumberFormat="1" applyFont="1" applyAlignment="1">
      <alignment horizontal="justify"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Dtr Rpt 2-7" xfId="58"/>
    <cellStyle name="Normal_note 15-3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11</xdr:col>
      <xdr:colOff>9525</xdr:colOff>
      <xdr:row>32</xdr:row>
      <xdr:rowOff>0</xdr:rowOff>
    </xdr:to>
    <xdr:sp>
      <xdr:nvSpPr>
        <xdr:cNvPr id="1" name="Text 2"/>
        <xdr:cNvSpPr txBox="1">
          <a:spLocks noChangeArrowheads="1"/>
        </xdr:cNvSpPr>
      </xdr:nvSpPr>
      <xdr:spPr>
        <a:xfrm>
          <a:off x="0" y="8734425"/>
          <a:ext cx="62674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Income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104775</xdr:colOff>
      <xdr:row>32</xdr:row>
      <xdr:rowOff>0</xdr:rowOff>
    </xdr:from>
    <xdr:to>
      <xdr:col>11</xdr:col>
      <xdr:colOff>0</xdr:colOff>
      <xdr:row>32</xdr:row>
      <xdr:rowOff>0</xdr:rowOff>
    </xdr:to>
    <xdr:sp>
      <xdr:nvSpPr>
        <xdr:cNvPr id="2" name="Text 2"/>
        <xdr:cNvSpPr txBox="1">
          <a:spLocks noChangeArrowheads="1"/>
        </xdr:cNvSpPr>
      </xdr:nvSpPr>
      <xdr:spPr>
        <a:xfrm>
          <a:off x="104775" y="8734425"/>
          <a:ext cx="6153150"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7</xdr:col>
      <xdr:colOff>0</xdr:colOff>
      <xdr:row>57</xdr:row>
      <xdr:rowOff>0</xdr:rowOff>
    </xdr:to>
    <xdr:sp>
      <xdr:nvSpPr>
        <xdr:cNvPr id="1" name="Text 2"/>
        <xdr:cNvSpPr txBox="1">
          <a:spLocks noChangeArrowheads="1"/>
        </xdr:cNvSpPr>
      </xdr:nvSpPr>
      <xdr:spPr>
        <a:xfrm>
          <a:off x="0" y="10115550"/>
          <a:ext cx="60388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Balance Sheets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54</xdr:row>
      <xdr:rowOff>85725</xdr:rowOff>
    </xdr:from>
    <xdr:to>
      <xdr:col>0</xdr:col>
      <xdr:colOff>28575</xdr:colOff>
      <xdr:row>55</xdr:row>
      <xdr:rowOff>0</xdr:rowOff>
    </xdr:to>
    <xdr:sp>
      <xdr:nvSpPr>
        <xdr:cNvPr id="2" name="Text 2"/>
        <xdr:cNvSpPr txBox="1">
          <a:spLocks noChangeArrowheads="1"/>
        </xdr:cNvSpPr>
      </xdr:nvSpPr>
      <xdr:spPr>
        <a:xfrm>
          <a:off x="0" y="97726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200025</xdr:colOff>
      <xdr:row>58</xdr:row>
      <xdr:rowOff>0</xdr:rowOff>
    </xdr:from>
    <xdr:to>
      <xdr:col>7</xdr:col>
      <xdr:colOff>95250</xdr:colOff>
      <xdr:row>58</xdr:row>
      <xdr:rowOff>0</xdr:rowOff>
    </xdr:to>
    <xdr:sp>
      <xdr:nvSpPr>
        <xdr:cNvPr id="3" name="Text 2"/>
        <xdr:cNvSpPr txBox="1">
          <a:spLocks noChangeArrowheads="1"/>
        </xdr:cNvSpPr>
      </xdr:nvSpPr>
      <xdr:spPr>
        <a:xfrm>
          <a:off x="200025" y="10248900"/>
          <a:ext cx="5934075"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7</xdr:col>
      <xdr:colOff>0</xdr:colOff>
      <xdr:row>6</xdr:row>
      <xdr:rowOff>95250</xdr:rowOff>
    </xdr:to>
    <xdr:sp>
      <xdr:nvSpPr>
        <xdr:cNvPr id="1" name="Line 2"/>
        <xdr:cNvSpPr>
          <a:spLocks/>
        </xdr:cNvSpPr>
      </xdr:nvSpPr>
      <xdr:spPr>
        <a:xfrm flipV="1">
          <a:off x="4800600"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xdr:row>
      <xdr:rowOff>104775</xdr:rowOff>
    </xdr:from>
    <xdr:to>
      <xdr:col>7</xdr:col>
      <xdr:colOff>0</xdr:colOff>
      <xdr:row>6</xdr:row>
      <xdr:rowOff>104775</xdr:rowOff>
    </xdr:to>
    <xdr:sp>
      <xdr:nvSpPr>
        <xdr:cNvPr id="2" name="Line 3"/>
        <xdr:cNvSpPr>
          <a:spLocks/>
        </xdr:cNvSpPr>
      </xdr:nvSpPr>
      <xdr:spPr>
        <a:xfrm flipH="1" flipV="1">
          <a:off x="4800600" y="1257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57</xdr:row>
      <xdr:rowOff>38100</xdr:rowOff>
    </xdr:from>
    <xdr:to>
      <xdr:col>9</xdr:col>
      <xdr:colOff>857250</xdr:colOff>
      <xdr:row>58</xdr:row>
      <xdr:rowOff>0</xdr:rowOff>
    </xdr:to>
    <xdr:sp>
      <xdr:nvSpPr>
        <xdr:cNvPr id="3" name="Text 2"/>
        <xdr:cNvSpPr txBox="1">
          <a:spLocks noChangeArrowheads="1"/>
        </xdr:cNvSpPr>
      </xdr:nvSpPr>
      <xdr:spPr>
        <a:xfrm>
          <a:off x="38100" y="8448675"/>
          <a:ext cx="6705600" cy="9525"/>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Statements of Changes in Equity should be read in conjunction with the Audited Financial Statements for the year ended 30 April 2007 and the accompanying explanatory notes attached to the quarterly financial statements.)</a:t>
          </a:r>
        </a:p>
      </xdr:txBody>
    </xdr:sp>
    <xdr:clientData/>
  </xdr:twoCellAnchor>
  <xdr:twoCellAnchor>
    <xdr:from>
      <xdr:col>7</xdr:col>
      <xdr:colOff>0</xdr:colOff>
      <xdr:row>6</xdr:row>
      <xdr:rowOff>95250</xdr:rowOff>
    </xdr:from>
    <xdr:to>
      <xdr:col>7</xdr:col>
      <xdr:colOff>0</xdr:colOff>
      <xdr:row>6</xdr:row>
      <xdr:rowOff>95250</xdr:rowOff>
    </xdr:to>
    <xdr:sp>
      <xdr:nvSpPr>
        <xdr:cNvPr id="4" name="Line 5"/>
        <xdr:cNvSpPr>
          <a:spLocks/>
        </xdr:cNvSpPr>
      </xdr:nvSpPr>
      <xdr:spPr>
        <a:xfrm flipV="1">
          <a:off x="4800600"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9</xdr:col>
      <xdr:colOff>838200</xdr:colOff>
      <xdr:row>58</xdr:row>
      <xdr:rowOff>0</xdr:rowOff>
    </xdr:to>
    <xdr:sp>
      <xdr:nvSpPr>
        <xdr:cNvPr id="5" name="Text 2"/>
        <xdr:cNvSpPr txBox="1">
          <a:spLocks noChangeArrowheads="1"/>
        </xdr:cNvSpPr>
      </xdr:nvSpPr>
      <xdr:spPr>
        <a:xfrm>
          <a:off x="0" y="8458200"/>
          <a:ext cx="6724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58</xdr:row>
      <xdr:rowOff>0</xdr:rowOff>
    </xdr:from>
    <xdr:to>
      <xdr:col>9</xdr:col>
      <xdr:colOff>838200</xdr:colOff>
      <xdr:row>58</xdr:row>
      <xdr:rowOff>0</xdr:rowOff>
    </xdr:to>
    <xdr:sp>
      <xdr:nvSpPr>
        <xdr:cNvPr id="6" name="Text 2"/>
        <xdr:cNvSpPr txBox="1">
          <a:spLocks noChangeArrowheads="1"/>
        </xdr:cNvSpPr>
      </xdr:nvSpPr>
      <xdr:spPr>
        <a:xfrm>
          <a:off x="104775" y="8458200"/>
          <a:ext cx="6619875"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0</xdr:rowOff>
    </xdr:from>
    <xdr:to>
      <xdr:col>8</xdr:col>
      <xdr:colOff>38100</xdr:colOff>
      <xdr:row>75</xdr:row>
      <xdr:rowOff>0</xdr:rowOff>
    </xdr:to>
    <xdr:sp>
      <xdr:nvSpPr>
        <xdr:cNvPr id="1" name="Text 2"/>
        <xdr:cNvSpPr txBox="1">
          <a:spLocks noChangeArrowheads="1"/>
        </xdr:cNvSpPr>
      </xdr:nvSpPr>
      <xdr:spPr>
        <a:xfrm>
          <a:off x="38100" y="11515725"/>
          <a:ext cx="670560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Cash Flow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74</xdr:row>
      <xdr:rowOff>0</xdr:rowOff>
    </xdr:from>
    <xdr:to>
      <xdr:col>7</xdr:col>
      <xdr:colOff>1038225</xdr:colOff>
      <xdr:row>74</xdr:row>
      <xdr:rowOff>0</xdr:rowOff>
    </xdr:to>
    <xdr:sp>
      <xdr:nvSpPr>
        <xdr:cNvPr id="2" name="Text 2"/>
        <xdr:cNvSpPr txBox="1">
          <a:spLocks noChangeArrowheads="1"/>
        </xdr:cNvSpPr>
      </xdr:nvSpPr>
      <xdr:spPr>
        <a:xfrm>
          <a:off x="0" y="11344275"/>
          <a:ext cx="6638925" cy="0"/>
        </a:xfrm>
        <a:prstGeom prst="rect">
          <a:avLst/>
        </a:prstGeom>
        <a:noFill/>
        <a:ln w="1" cmpd="sng">
          <a:noFill/>
        </a:ln>
      </xdr:spPr>
      <xdr:txBody>
        <a:bodyPr vertOverflow="clip" wrap="square" lIns="36576" tIns="22860" rIns="36576" bIns="0"/>
        <a:p>
          <a:pPr algn="just">
            <a:defRPr/>
          </a:pP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74</xdr:row>
      <xdr:rowOff>0</xdr:rowOff>
    </xdr:from>
    <xdr:to>
      <xdr:col>8</xdr:col>
      <xdr:colOff>9525</xdr:colOff>
      <xdr:row>74</xdr:row>
      <xdr:rowOff>0</xdr:rowOff>
    </xdr:to>
    <xdr:sp>
      <xdr:nvSpPr>
        <xdr:cNvPr id="3" name="Text 2"/>
        <xdr:cNvSpPr txBox="1">
          <a:spLocks noChangeArrowheads="1"/>
        </xdr:cNvSpPr>
      </xdr:nvSpPr>
      <xdr:spPr>
        <a:xfrm>
          <a:off x="104775" y="11344275"/>
          <a:ext cx="661035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0</xdr:rowOff>
    </xdr:from>
    <xdr:to>
      <xdr:col>1</xdr:col>
      <xdr:colOff>0</xdr:colOff>
      <xdr:row>16</xdr:row>
      <xdr:rowOff>0</xdr:rowOff>
    </xdr:to>
    <xdr:sp>
      <xdr:nvSpPr>
        <xdr:cNvPr id="1" name="Text 2"/>
        <xdr:cNvSpPr txBox="1">
          <a:spLocks noChangeArrowheads="1"/>
        </xdr:cNvSpPr>
      </xdr:nvSpPr>
      <xdr:spPr>
        <a:xfrm>
          <a:off x="47625" y="3067050"/>
          <a:ext cx="1905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10</xdr:col>
      <xdr:colOff>0</xdr:colOff>
      <xdr:row>16</xdr:row>
      <xdr:rowOff>0</xdr:rowOff>
    </xdr:to>
    <xdr:sp>
      <xdr:nvSpPr>
        <xdr:cNvPr id="2" name="Text 2"/>
        <xdr:cNvSpPr txBox="1">
          <a:spLocks noChangeArrowheads="1"/>
        </xdr:cNvSpPr>
      </xdr:nvSpPr>
      <xdr:spPr>
        <a:xfrm>
          <a:off x="238125" y="30670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16</xdr:row>
      <xdr:rowOff>0</xdr:rowOff>
    </xdr:from>
    <xdr:to>
      <xdr:col>10</xdr:col>
      <xdr:colOff>28575</xdr:colOff>
      <xdr:row>16</xdr:row>
      <xdr:rowOff>0</xdr:rowOff>
    </xdr:to>
    <xdr:sp>
      <xdr:nvSpPr>
        <xdr:cNvPr id="3" name="Text 2"/>
        <xdr:cNvSpPr txBox="1">
          <a:spLocks noChangeArrowheads="1"/>
        </xdr:cNvSpPr>
      </xdr:nvSpPr>
      <xdr:spPr>
        <a:xfrm>
          <a:off x="6267450" y="30670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10</xdr:col>
      <xdr:colOff>0</xdr:colOff>
      <xdr:row>49</xdr:row>
      <xdr:rowOff>0</xdr:rowOff>
    </xdr:to>
    <xdr:sp>
      <xdr:nvSpPr>
        <xdr:cNvPr id="4" name="Text 2"/>
        <xdr:cNvSpPr txBox="1">
          <a:spLocks noChangeArrowheads="1"/>
        </xdr:cNvSpPr>
      </xdr:nvSpPr>
      <xdr:spPr>
        <a:xfrm>
          <a:off x="504825" y="98107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adoption of these new FRSs has the effect of ceasing the amortisation charges of RM262,000 in the current quarter and RM1,049,000 in the current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49</xdr:row>
      <xdr:rowOff>0</xdr:rowOff>
    </xdr:from>
    <xdr:to>
      <xdr:col>10</xdr:col>
      <xdr:colOff>0</xdr:colOff>
      <xdr:row>49</xdr:row>
      <xdr:rowOff>0</xdr:rowOff>
    </xdr:to>
    <xdr:sp>
      <xdr:nvSpPr>
        <xdr:cNvPr id="5" name="Text 2"/>
        <xdr:cNvSpPr txBox="1">
          <a:spLocks noChangeArrowheads="1"/>
        </xdr:cNvSpPr>
      </xdr:nvSpPr>
      <xdr:spPr>
        <a:xfrm>
          <a:off x="504825" y="98107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financial year's presentation of biological assets is based on the revised requirements of FRS 101, with comparatives restated to conform with the current financial year's presentation.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With the implementation of FRS 101, the comparative figures for "share of profit of associates" and "taxation" in the consolidated income statement and "share of profit of associates" in the consolidated cash flow statement have been restated for the presentation purpose.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16</xdr:row>
      <xdr:rowOff>0</xdr:rowOff>
    </xdr:from>
    <xdr:to>
      <xdr:col>10</xdr:col>
      <xdr:colOff>0</xdr:colOff>
      <xdr:row>16</xdr:row>
      <xdr:rowOff>0</xdr:rowOff>
    </xdr:to>
    <xdr:sp>
      <xdr:nvSpPr>
        <xdr:cNvPr id="6" name="Text 2"/>
        <xdr:cNvSpPr txBox="1">
          <a:spLocks noChangeArrowheads="1"/>
        </xdr:cNvSpPr>
      </xdr:nvSpPr>
      <xdr:spPr>
        <a:xfrm>
          <a:off x="247650" y="30670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Accordingly, the following comparative amounts have been restated:</a:t>
          </a:r>
        </a:p>
      </xdr:txBody>
    </xdr:sp>
    <xdr:clientData/>
  </xdr:twoCellAnchor>
  <xdr:twoCellAnchor>
    <xdr:from>
      <xdr:col>2</xdr:col>
      <xdr:colOff>0</xdr:colOff>
      <xdr:row>49</xdr:row>
      <xdr:rowOff>0</xdr:rowOff>
    </xdr:from>
    <xdr:to>
      <xdr:col>10</xdr:col>
      <xdr:colOff>0</xdr:colOff>
      <xdr:row>49</xdr:row>
      <xdr:rowOff>0</xdr:rowOff>
    </xdr:to>
    <xdr:sp>
      <xdr:nvSpPr>
        <xdr:cNvPr id="7" name="Text 2"/>
        <xdr:cNvSpPr txBox="1">
          <a:spLocks noChangeArrowheads="1"/>
        </xdr:cNvSpPr>
      </xdr:nvSpPr>
      <xdr:spPr>
        <a:xfrm>
          <a:off x="504825" y="98107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 FRS 136.</a:t>
          </a:r>
        </a:p>
      </xdr:txBody>
    </xdr:sp>
    <xdr:clientData/>
  </xdr:twoCellAnchor>
  <xdr:twoCellAnchor>
    <xdr:from>
      <xdr:col>1</xdr:col>
      <xdr:colOff>0</xdr:colOff>
      <xdr:row>49</xdr:row>
      <xdr:rowOff>0</xdr:rowOff>
    </xdr:from>
    <xdr:to>
      <xdr:col>10</xdr:col>
      <xdr:colOff>0</xdr:colOff>
      <xdr:row>49</xdr:row>
      <xdr:rowOff>0</xdr:rowOff>
    </xdr:to>
    <xdr:sp>
      <xdr:nvSpPr>
        <xdr:cNvPr id="8" name="Text 2"/>
        <xdr:cNvSpPr txBox="1">
          <a:spLocks noChangeArrowheads="1"/>
        </xdr:cNvSpPr>
      </xdr:nvSpPr>
      <xdr:spPr>
        <a:xfrm>
          <a:off x="238125" y="98107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49</xdr:row>
      <xdr:rowOff>0</xdr:rowOff>
    </xdr:from>
    <xdr:to>
      <xdr:col>10</xdr:col>
      <xdr:colOff>0</xdr:colOff>
      <xdr:row>49</xdr:row>
      <xdr:rowOff>0</xdr:rowOff>
    </xdr:to>
    <xdr:sp>
      <xdr:nvSpPr>
        <xdr:cNvPr id="9" name="Text 2"/>
        <xdr:cNvSpPr txBox="1">
          <a:spLocks noChangeArrowheads="1"/>
        </xdr:cNvSpPr>
      </xdr:nvSpPr>
      <xdr:spPr>
        <a:xfrm>
          <a:off x="247650" y="9810750"/>
          <a:ext cx="60198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49</xdr:row>
      <xdr:rowOff>0</xdr:rowOff>
    </xdr:from>
    <xdr:to>
      <xdr:col>10</xdr:col>
      <xdr:colOff>0</xdr:colOff>
      <xdr:row>49</xdr:row>
      <xdr:rowOff>0</xdr:rowOff>
    </xdr:to>
    <xdr:sp>
      <xdr:nvSpPr>
        <xdr:cNvPr id="10"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49</xdr:row>
      <xdr:rowOff>0</xdr:rowOff>
    </xdr:from>
    <xdr:to>
      <xdr:col>10</xdr:col>
      <xdr:colOff>0</xdr:colOff>
      <xdr:row>49</xdr:row>
      <xdr:rowOff>0</xdr:rowOff>
    </xdr:to>
    <xdr:sp>
      <xdr:nvSpPr>
        <xdr:cNvPr id="11"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49</xdr:row>
      <xdr:rowOff>0</xdr:rowOff>
    </xdr:from>
    <xdr:to>
      <xdr:col>10</xdr:col>
      <xdr:colOff>0</xdr:colOff>
      <xdr:row>49</xdr:row>
      <xdr:rowOff>0</xdr:rowOff>
    </xdr:to>
    <xdr:sp>
      <xdr:nvSpPr>
        <xdr:cNvPr id="12"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13"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49</xdr:row>
      <xdr:rowOff>0</xdr:rowOff>
    </xdr:from>
    <xdr:to>
      <xdr:col>10</xdr:col>
      <xdr:colOff>0</xdr:colOff>
      <xdr:row>49</xdr:row>
      <xdr:rowOff>0</xdr:rowOff>
    </xdr:to>
    <xdr:sp>
      <xdr:nvSpPr>
        <xdr:cNvPr id="1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49</xdr:row>
      <xdr:rowOff>0</xdr:rowOff>
    </xdr:from>
    <xdr:to>
      <xdr:col>10</xdr:col>
      <xdr:colOff>0</xdr:colOff>
      <xdr:row>49</xdr:row>
      <xdr:rowOff>0</xdr:rowOff>
    </xdr:to>
    <xdr:sp>
      <xdr:nvSpPr>
        <xdr:cNvPr id="15"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49</xdr:row>
      <xdr:rowOff>0</xdr:rowOff>
    </xdr:from>
    <xdr:to>
      <xdr:col>10</xdr:col>
      <xdr:colOff>0</xdr:colOff>
      <xdr:row>49</xdr:row>
      <xdr:rowOff>0</xdr:rowOff>
    </xdr:to>
    <xdr:sp>
      <xdr:nvSpPr>
        <xdr:cNvPr id="16"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17"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18"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49</xdr:row>
      <xdr:rowOff>0</xdr:rowOff>
    </xdr:from>
    <xdr:to>
      <xdr:col>10</xdr:col>
      <xdr:colOff>0</xdr:colOff>
      <xdr:row>49</xdr:row>
      <xdr:rowOff>0</xdr:rowOff>
    </xdr:to>
    <xdr:sp>
      <xdr:nvSpPr>
        <xdr:cNvPr id="19"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20"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49</xdr:row>
      <xdr:rowOff>0</xdr:rowOff>
    </xdr:from>
    <xdr:to>
      <xdr:col>9</xdr:col>
      <xdr:colOff>0</xdr:colOff>
      <xdr:row>49</xdr:row>
      <xdr:rowOff>0</xdr:rowOff>
    </xdr:to>
    <xdr:sp>
      <xdr:nvSpPr>
        <xdr:cNvPr id="21" name="Text 2"/>
        <xdr:cNvSpPr txBox="1">
          <a:spLocks noChangeArrowheads="1"/>
        </xdr:cNvSpPr>
      </xdr:nvSpPr>
      <xdr:spPr>
        <a:xfrm>
          <a:off x="9525" y="9810750"/>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49</xdr:row>
      <xdr:rowOff>0</xdr:rowOff>
    </xdr:from>
    <xdr:to>
      <xdr:col>10</xdr:col>
      <xdr:colOff>0</xdr:colOff>
      <xdr:row>49</xdr:row>
      <xdr:rowOff>0</xdr:rowOff>
    </xdr:to>
    <xdr:sp>
      <xdr:nvSpPr>
        <xdr:cNvPr id="22"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23"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2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49</xdr:row>
      <xdr:rowOff>0</xdr:rowOff>
    </xdr:from>
    <xdr:to>
      <xdr:col>10</xdr:col>
      <xdr:colOff>0</xdr:colOff>
      <xdr:row>49</xdr:row>
      <xdr:rowOff>0</xdr:rowOff>
    </xdr:to>
    <xdr:sp>
      <xdr:nvSpPr>
        <xdr:cNvPr id="25"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26" name="Text Box 28"/>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49</xdr:row>
      <xdr:rowOff>0</xdr:rowOff>
    </xdr:from>
    <xdr:to>
      <xdr:col>9</xdr:col>
      <xdr:colOff>933450</xdr:colOff>
      <xdr:row>49</xdr:row>
      <xdr:rowOff>0</xdr:rowOff>
    </xdr:to>
    <xdr:sp>
      <xdr:nvSpPr>
        <xdr:cNvPr id="27" name="Text Box 29"/>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49</xdr:row>
      <xdr:rowOff>0</xdr:rowOff>
    </xdr:from>
    <xdr:to>
      <xdr:col>9</xdr:col>
      <xdr:colOff>933450</xdr:colOff>
      <xdr:row>49</xdr:row>
      <xdr:rowOff>0</xdr:rowOff>
    </xdr:to>
    <xdr:sp>
      <xdr:nvSpPr>
        <xdr:cNvPr id="28" name="Text Box 30"/>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49</xdr:row>
      <xdr:rowOff>0</xdr:rowOff>
    </xdr:from>
    <xdr:to>
      <xdr:col>9</xdr:col>
      <xdr:colOff>933450</xdr:colOff>
      <xdr:row>49</xdr:row>
      <xdr:rowOff>0</xdr:rowOff>
    </xdr:to>
    <xdr:sp>
      <xdr:nvSpPr>
        <xdr:cNvPr id="29" name="Text Box 31"/>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30" name="Text Box 32"/>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31" name="Text Box 33"/>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49</xdr:row>
      <xdr:rowOff>0</xdr:rowOff>
    </xdr:from>
    <xdr:to>
      <xdr:col>9</xdr:col>
      <xdr:colOff>933450</xdr:colOff>
      <xdr:row>49</xdr:row>
      <xdr:rowOff>0</xdr:rowOff>
    </xdr:to>
    <xdr:sp>
      <xdr:nvSpPr>
        <xdr:cNvPr id="32" name="Text Box 34"/>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49</xdr:row>
      <xdr:rowOff>0</xdr:rowOff>
    </xdr:from>
    <xdr:to>
      <xdr:col>9</xdr:col>
      <xdr:colOff>933450</xdr:colOff>
      <xdr:row>49</xdr:row>
      <xdr:rowOff>0</xdr:rowOff>
    </xdr:to>
    <xdr:sp>
      <xdr:nvSpPr>
        <xdr:cNvPr id="33" name="Text Box 35"/>
        <xdr:cNvSpPr txBox="1">
          <a:spLocks noChangeArrowheads="1"/>
        </xdr:cNvSpPr>
      </xdr:nvSpPr>
      <xdr:spPr>
        <a:xfrm>
          <a:off x="942975" y="98107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49</xdr:row>
      <xdr:rowOff>0</xdr:rowOff>
    </xdr:from>
    <xdr:to>
      <xdr:col>9</xdr:col>
      <xdr:colOff>933450</xdr:colOff>
      <xdr:row>49</xdr:row>
      <xdr:rowOff>0</xdr:rowOff>
    </xdr:to>
    <xdr:sp>
      <xdr:nvSpPr>
        <xdr:cNvPr id="34" name="Text Box 36"/>
        <xdr:cNvSpPr txBox="1">
          <a:spLocks noChangeArrowheads="1"/>
        </xdr:cNvSpPr>
      </xdr:nvSpPr>
      <xdr:spPr>
        <a:xfrm>
          <a:off x="942975" y="98107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49</xdr:row>
      <xdr:rowOff>0</xdr:rowOff>
    </xdr:from>
    <xdr:to>
      <xdr:col>9</xdr:col>
      <xdr:colOff>933450</xdr:colOff>
      <xdr:row>49</xdr:row>
      <xdr:rowOff>0</xdr:rowOff>
    </xdr:to>
    <xdr:sp>
      <xdr:nvSpPr>
        <xdr:cNvPr id="35" name="Text Box 37"/>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49</xdr:row>
      <xdr:rowOff>0</xdr:rowOff>
    </xdr:from>
    <xdr:to>
      <xdr:col>9</xdr:col>
      <xdr:colOff>933450</xdr:colOff>
      <xdr:row>49</xdr:row>
      <xdr:rowOff>0</xdr:rowOff>
    </xdr:to>
    <xdr:sp>
      <xdr:nvSpPr>
        <xdr:cNvPr id="36" name="Text Box 38"/>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49</xdr:row>
      <xdr:rowOff>0</xdr:rowOff>
    </xdr:from>
    <xdr:to>
      <xdr:col>9</xdr:col>
      <xdr:colOff>933450</xdr:colOff>
      <xdr:row>49</xdr:row>
      <xdr:rowOff>0</xdr:rowOff>
    </xdr:to>
    <xdr:sp>
      <xdr:nvSpPr>
        <xdr:cNvPr id="37" name="Text Box 39"/>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49</xdr:row>
      <xdr:rowOff>0</xdr:rowOff>
    </xdr:from>
    <xdr:to>
      <xdr:col>9</xdr:col>
      <xdr:colOff>933450</xdr:colOff>
      <xdr:row>49</xdr:row>
      <xdr:rowOff>0</xdr:rowOff>
    </xdr:to>
    <xdr:sp>
      <xdr:nvSpPr>
        <xdr:cNvPr id="38" name="Text Box 40"/>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49</xdr:row>
      <xdr:rowOff>0</xdr:rowOff>
    </xdr:from>
    <xdr:to>
      <xdr:col>9</xdr:col>
      <xdr:colOff>933450</xdr:colOff>
      <xdr:row>49</xdr:row>
      <xdr:rowOff>0</xdr:rowOff>
    </xdr:to>
    <xdr:sp>
      <xdr:nvSpPr>
        <xdr:cNvPr id="39" name="Text Box 41"/>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24500" cy="0"/>
        </a:xfrm>
        <a:prstGeom prst="rect">
          <a:avLst/>
        </a:prstGeom>
        <a:noFill/>
        <a:ln w="1" cmpd="sng">
          <a:noFill/>
        </a:ln>
      </xdr:spPr>
      <xdr:txBody>
        <a:bodyPr vertOverflow="clip" wrap="square" lIns="0" tIns="27432" rIns="0" bIns="0"/>
        <a:p>
          <a:pPr algn="l">
            <a:defRPr/>
          </a:pPr>
          <a:r>
            <a:rPr lang="en-US" cap="none" sz="1190" b="1" i="0" u="none" baseline="0">
              <a:solidFill>
                <a:srgbClr val="000000"/>
              </a:solidFill>
              <a:latin typeface="Arial"/>
              <a:ea typeface="Arial"/>
              <a:cs typeface="Arial"/>
            </a:rPr>
            <a:t>EXPLANATORY NOTES PURSUANT TO FRS 134: INTERIM FINANCIAL REPORTING
</a:t>
          </a:r>
          <a:r>
            <a:rPr lang="en-US" cap="none" sz="1190" b="1" i="0" u="none" baseline="0">
              <a:solidFill>
                <a:srgbClr val="000000"/>
              </a:solidFill>
              <a:latin typeface="Arial"/>
              <a:ea typeface="Arial"/>
              <a:cs typeface="Arial"/>
            </a:rPr>
            <a:t>   </a:t>
          </a:r>
        </a:p>
      </xdr:txBody>
    </xdr:sp>
    <xdr:clientData/>
  </xdr:twoCellAnchor>
  <xdr:twoCellAnchor>
    <xdr:from>
      <xdr:col>2</xdr:col>
      <xdr:colOff>9525</xdr:colOff>
      <xdr:row>49</xdr:row>
      <xdr:rowOff>0</xdr:rowOff>
    </xdr:from>
    <xdr:to>
      <xdr:col>10</xdr:col>
      <xdr:colOff>0</xdr:colOff>
      <xdr:row>49</xdr:row>
      <xdr:rowOff>0</xdr:rowOff>
    </xdr:to>
    <xdr:sp>
      <xdr:nvSpPr>
        <xdr:cNvPr id="41" name="Text 2"/>
        <xdr:cNvSpPr txBox="1">
          <a:spLocks noChangeArrowheads="1"/>
        </xdr:cNvSpPr>
      </xdr:nvSpPr>
      <xdr:spPr>
        <a:xfrm>
          <a:off x="514350" y="9810750"/>
          <a:ext cx="5753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49</xdr:row>
      <xdr:rowOff>0</xdr:rowOff>
    </xdr:from>
    <xdr:to>
      <xdr:col>9</xdr:col>
      <xdr:colOff>1047750</xdr:colOff>
      <xdr:row>49</xdr:row>
      <xdr:rowOff>0</xdr:rowOff>
    </xdr:to>
    <xdr:sp>
      <xdr:nvSpPr>
        <xdr:cNvPr id="42" name="Text 2"/>
        <xdr:cNvSpPr txBox="1">
          <a:spLocks noChangeArrowheads="1"/>
        </xdr:cNvSpPr>
      </xdr:nvSpPr>
      <xdr:spPr>
        <a:xfrm>
          <a:off x="247650" y="9810750"/>
          <a:ext cx="60102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16</xdr:row>
      <xdr:rowOff>0</xdr:rowOff>
    </xdr:from>
    <xdr:to>
      <xdr:col>9</xdr:col>
      <xdr:colOff>1047750</xdr:colOff>
      <xdr:row>16</xdr:row>
      <xdr:rowOff>0</xdr:rowOff>
    </xdr:to>
    <xdr:sp>
      <xdr:nvSpPr>
        <xdr:cNvPr id="43" name="Text 2"/>
        <xdr:cNvSpPr txBox="1">
          <a:spLocks noChangeArrowheads="1"/>
        </xdr:cNvSpPr>
      </xdr:nvSpPr>
      <xdr:spPr>
        <a:xfrm>
          <a:off x="228600" y="30670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2007, leasehold land of the Group was classified as Property, Plant and Equipment and was stated at cost/valuation less accumulated depreciation and any accumulated impairment losses. The revised FRS 117 requires that the leasehold land be classified as Prepaid Land Lease Payments and amortised on a straight-line basis over the lease term.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adoption of FRS 117 has no effect on the consolidated income statement for the current quarter and current financial year-to-date ended 30 April 2008. The reclassification of leasehold land to Prepaid Land Lease Payments has been accounted for retrospectively which comparatives have been restated as follows:</a:t>
          </a:r>
        </a:p>
      </xdr:txBody>
    </xdr:sp>
    <xdr:clientData/>
  </xdr:twoCellAnchor>
  <xdr:twoCellAnchor>
    <xdr:from>
      <xdr:col>1</xdr:col>
      <xdr:colOff>9525</xdr:colOff>
      <xdr:row>49</xdr:row>
      <xdr:rowOff>0</xdr:rowOff>
    </xdr:from>
    <xdr:to>
      <xdr:col>10</xdr:col>
      <xdr:colOff>0</xdr:colOff>
      <xdr:row>49</xdr:row>
      <xdr:rowOff>0</xdr:rowOff>
    </xdr:to>
    <xdr:sp>
      <xdr:nvSpPr>
        <xdr:cNvPr id="4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a material effect against results in the current quarter and current financial year-to-date.</a:t>
          </a:r>
        </a:p>
      </xdr:txBody>
    </xdr:sp>
    <xdr:clientData/>
  </xdr:twoCellAnchor>
  <xdr:twoCellAnchor>
    <xdr:from>
      <xdr:col>1</xdr:col>
      <xdr:colOff>114300</xdr:colOff>
      <xdr:row>49</xdr:row>
      <xdr:rowOff>0</xdr:rowOff>
    </xdr:from>
    <xdr:to>
      <xdr:col>10</xdr:col>
      <xdr:colOff>0</xdr:colOff>
      <xdr:row>49</xdr:row>
      <xdr:rowOff>0</xdr:rowOff>
    </xdr:to>
    <xdr:sp>
      <xdr:nvSpPr>
        <xdr:cNvPr id="45" name="Text 2"/>
        <xdr:cNvSpPr txBox="1">
          <a:spLocks noChangeArrowheads="1"/>
        </xdr:cNvSpPr>
      </xdr:nvSpPr>
      <xdr:spPr>
        <a:xfrm>
          <a:off x="352425" y="9810750"/>
          <a:ext cx="59150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4</xdr:col>
      <xdr:colOff>19050</xdr:colOff>
      <xdr:row>49</xdr:row>
      <xdr:rowOff>0</xdr:rowOff>
    </xdr:to>
    <xdr:sp>
      <xdr:nvSpPr>
        <xdr:cNvPr id="46" name="Text 2"/>
        <xdr:cNvSpPr txBox="1">
          <a:spLocks noChangeArrowheads="1"/>
        </xdr:cNvSpPr>
      </xdr:nvSpPr>
      <xdr:spPr>
        <a:xfrm>
          <a:off x="247650" y="9810750"/>
          <a:ext cx="14097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49</xdr:row>
      <xdr:rowOff>0</xdr:rowOff>
    </xdr:from>
    <xdr:to>
      <xdr:col>10</xdr:col>
      <xdr:colOff>171450</xdr:colOff>
      <xdr:row>49</xdr:row>
      <xdr:rowOff>0</xdr:rowOff>
    </xdr:to>
    <xdr:sp>
      <xdr:nvSpPr>
        <xdr:cNvPr id="47" name="Text 2"/>
        <xdr:cNvSpPr txBox="1">
          <a:spLocks noChangeArrowheads="1"/>
        </xdr:cNvSpPr>
      </xdr:nvSpPr>
      <xdr:spPr>
        <a:xfrm>
          <a:off x="523875" y="9810750"/>
          <a:ext cx="5915025"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16</xdr:row>
      <xdr:rowOff>0</xdr:rowOff>
    </xdr:from>
    <xdr:to>
      <xdr:col>10</xdr:col>
      <xdr:colOff>0</xdr:colOff>
      <xdr:row>16</xdr:row>
      <xdr:rowOff>0</xdr:rowOff>
    </xdr:to>
    <xdr:sp>
      <xdr:nvSpPr>
        <xdr:cNvPr id="48" name="Text 2"/>
        <xdr:cNvSpPr txBox="1">
          <a:spLocks noChangeArrowheads="1"/>
        </xdr:cNvSpPr>
      </xdr:nvSpPr>
      <xdr:spPr>
        <a:xfrm>
          <a:off x="247650" y="30670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49</xdr:row>
      <xdr:rowOff>0</xdr:rowOff>
    </xdr:from>
    <xdr:to>
      <xdr:col>10</xdr:col>
      <xdr:colOff>0</xdr:colOff>
      <xdr:row>49</xdr:row>
      <xdr:rowOff>0</xdr:rowOff>
    </xdr:to>
    <xdr:sp>
      <xdr:nvSpPr>
        <xdr:cNvPr id="49"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50"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16</xdr:row>
      <xdr:rowOff>0</xdr:rowOff>
    </xdr:from>
    <xdr:to>
      <xdr:col>10</xdr:col>
      <xdr:colOff>0</xdr:colOff>
      <xdr:row>16</xdr:row>
      <xdr:rowOff>0</xdr:rowOff>
    </xdr:to>
    <xdr:sp>
      <xdr:nvSpPr>
        <xdr:cNvPr id="51" name="Text 2"/>
        <xdr:cNvSpPr txBox="1">
          <a:spLocks noChangeArrowheads="1"/>
        </xdr:cNvSpPr>
      </xdr:nvSpPr>
      <xdr:spPr>
        <a:xfrm>
          <a:off x="238125" y="30670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49</xdr:row>
      <xdr:rowOff>0</xdr:rowOff>
    </xdr:from>
    <xdr:to>
      <xdr:col>10</xdr:col>
      <xdr:colOff>0</xdr:colOff>
      <xdr:row>49</xdr:row>
      <xdr:rowOff>0</xdr:rowOff>
    </xdr:to>
    <xdr:sp>
      <xdr:nvSpPr>
        <xdr:cNvPr id="52" name="Text 2"/>
        <xdr:cNvSpPr txBox="1">
          <a:spLocks noChangeArrowheads="1"/>
        </xdr:cNvSpPr>
      </xdr:nvSpPr>
      <xdr:spPr>
        <a:xfrm>
          <a:off x="504825" y="98107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biological assets, share of profit of asociates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New Planting Expenditure which was previously classified under Property, Plant and Equipment is now disclosed separately as a line item in the Consolidated Balance Sheet as Biological Assets.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53"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nine months ended 31 January 2008.</a:t>
          </a:r>
        </a:p>
      </xdr:txBody>
    </xdr:sp>
    <xdr:clientData/>
  </xdr:twoCellAnchor>
  <xdr:twoCellAnchor>
    <xdr:from>
      <xdr:col>1</xdr:col>
      <xdr:colOff>9525</xdr:colOff>
      <xdr:row>49</xdr:row>
      <xdr:rowOff>0</xdr:rowOff>
    </xdr:from>
    <xdr:to>
      <xdr:col>10</xdr:col>
      <xdr:colOff>0</xdr:colOff>
      <xdr:row>49</xdr:row>
      <xdr:rowOff>0</xdr:rowOff>
    </xdr:to>
    <xdr:sp>
      <xdr:nvSpPr>
        <xdr:cNvPr id="5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49</xdr:row>
      <xdr:rowOff>0</xdr:rowOff>
    </xdr:from>
    <xdr:to>
      <xdr:col>10</xdr:col>
      <xdr:colOff>0</xdr:colOff>
      <xdr:row>49</xdr:row>
      <xdr:rowOff>0</xdr:rowOff>
    </xdr:to>
    <xdr:sp>
      <xdr:nvSpPr>
        <xdr:cNvPr id="55"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49</xdr:row>
      <xdr:rowOff>0</xdr:rowOff>
    </xdr:from>
    <xdr:to>
      <xdr:col>10</xdr:col>
      <xdr:colOff>0</xdr:colOff>
      <xdr:row>49</xdr:row>
      <xdr:rowOff>0</xdr:rowOff>
    </xdr:to>
    <xdr:sp>
      <xdr:nvSpPr>
        <xdr:cNvPr id="56"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57"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49</xdr:row>
      <xdr:rowOff>0</xdr:rowOff>
    </xdr:from>
    <xdr:to>
      <xdr:col>10</xdr:col>
      <xdr:colOff>0</xdr:colOff>
      <xdr:row>49</xdr:row>
      <xdr:rowOff>0</xdr:rowOff>
    </xdr:to>
    <xdr:sp>
      <xdr:nvSpPr>
        <xdr:cNvPr id="58"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49</xdr:row>
      <xdr:rowOff>0</xdr:rowOff>
    </xdr:from>
    <xdr:to>
      <xdr:col>10</xdr:col>
      <xdr:colOff>0</xdr:colOff>
      <xdr:row>49</xdr:row>
      <xdr:rowOff>0</xdr:rowOff>
    </xdr:to>
    <xdr:sp>
      <xdr:nvSpPr>
        <xdr:cNvPr id="59"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49</xdr:row>
      <xdr:rowOff>0</xdr:rowOff>
    </xdr:from>
    <xdr:to>
      <xdr:col>10</xdr:col>
      <xdr:colOff>0</xdr:colOff>
      <xdr:row>49</xdr:row>
      <xdr:rowOff>0</xdr:rowOff>
    </xdr:to>
    <xdr:sp>
      <xdr:nvSpPr>
        <xdr:cNvPr id="60"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61"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62"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49</xdr:row>
      <xdr:rowOff>0</xdr:rowOff>
    </xdr:from>
    <xdr:to>
      <xdr:col>10</xdr:col>
      <xdr:colOff>0</xdr:colOff>
      <xdr:row>49</xdr:row>
      <xdr:rowOff>0</xdr:rowOff>
    </xdr:to>
    <xdr:sp>
      <xdr:nvSpPr>
        <xdr:cNvPr id="63"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6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49</xdr:row>
      <xdr:rowOff>0</xdr:rowOff>
    </xdr:from>
    <xdr:to>
      <xdr:col>9</xdr:col>
      <xdr:colOff>0</xdr:colOff>
      <xdr:row>49</xdr:row>
      <xdr:rowOff>0</xdr:rowOff>
    </xdr:to>
    <xdr:sp>
      <xdr:nvSpPr>
        <xdr:cNvPr id="65" name="Text 2"/>
        <xdr:cNvSpPr txBox="1">
          <a:spLocks noChangeArrowheads="1"/>
        </xdr:cNvSpPr>
      </xdr:nvSpPr>
      <xdr:spPr>
        <a:xfrm>
          <a:off x="9525" y="9810750"/>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49</xdr:row>
      <xdr:rowOff>0</xdr:rowOff>
    </xdr:from>
    <xdr:to>
      <xdr:col>10</xdr:col>
      <xdr:colOff>0</xdr:colOff>
      <xdr:row>49</xdr:row>
      <xdr:rowOff>0</xdr:rowOff>
    </xdr:to>
    <xdr:sp>
      <xdr:nvSpPr>
        <xdr:cNvPr id="66"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67"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68"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49</xdr:row>
      <xdr:rowOff>0</xdr:rowOff>
    </xdr:from>
    <xdr:to>
      <xdr:col>10</xdr:col>
      <xdr:colOff>0</xdr:colOff>
      <xdr:row>49</xdr:row>
      <xdr:rowOff>0</xdr:rowOff>
    </xdr:to>
    <xdr:sp>
      <xdr:nvSpPr>
        <xdr:cNvPr id="69"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70" name="Text Box 75"/>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49</xdr:row>
      <xdr:rowOff>0</xdr:rowOff>
    </xdr:from>
    <xdr:to>
      <xdr:col>9</xdr:col>
      <xdr:colOff>933450</xdr:colOff>
      <xdr:row>49</xdr:row>
      <xdr:rowOff>0</xdr:rowOff>
    </xdr:to>
    <xdr:sp>
      <xdr:nvSpPr>
        <xdr:cNvPr id="71" name="Text Box 76"/>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49</xdr:row>
      <xdr:rowOff>0</xdr:rowOff>
    </xdr:from>
    <xdr:to>
      <xdr:col>9</xdr:col>
      <xdr:colOff>933450</xdr:colOff>
      <xdr:row>49</xdr:row>
      <xdr:rowOff>0</xdr:rowOff>
    </xdr:to>
    <xdr:sp>
      <xdr:nvSpPr>
        <xdr:cNvPr id="72" name="Text Box 77"/>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49</xdr:row>
      <xdr:rowOff>0</xdr:rowOff>
    </xdr:from>
    <xdr:to>
      <xdr:col>9</xdr:col>
      <xdr:colOff>933450</xdr:colOff>
      <xdr:row>49</xdr:row>
      <xdr:rowOff>0</xdr:rowOff>
    </xdr:to>
    <xdr:sp>
      <xdr:nvSpPr>
        <xdr:cNvPr id="73" name="Text Box 78"/>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74" name="Text Box 79"/>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49</xdr:row>
      <xdr:rowOff>0</xdr:rowOff>
    </xdr:from>
    <xdr:to>
      <xdr:col>9</xdr:col>
      <xdr:colOff>933450</xdr:colOff>
      <xdr:row>49</xdr:row>
      <xdr:rowOff>0</xdr:rowOff>
    </xdr:to>
    <xdr:sp>
      <xdr:nvSpPr>
        <xdr:cNvPr id="75" name="Text Box 80"/>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49</xdr:row>
      <xdr:rowOff>0</xdr:rowOff>
    </xdr:from>
    <xdr:to>
      <xdr:col>9</xdr:col>
      <xdr:colOff>933450</xdr:colOff>
      <xdr:row>49</xdr:row>
      <xdr:rowOff>0</xdr:rowOff>
    </xdr:to>
    <xdr:sp>
      <xdr:nvSpPr>
        <xdr:cNvPr id="76" name="Text Box 81"/>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49</xdr:row>
      <xdr:rowOff>0</xdr:rowOff>
    </xdr:from>
    <xdr:to>
      <xdr:col>9</xdr:col>
      <xdr:colOff>933450</xdr:colOff>
      <xdr:row>49</xdr:row>
      <xdr:rowOff>0</xdr:rowOff>
    </xdr:to>
    <xdr:sp>
      <xdr:nvSpPr>
        <xdr:cNvPr id="77" name="Text Box 82"/>
        <xdr:cNvSpPr txBox="1">
          <a:spLocks noChangeArrowheads="1"/>
        </xdr:cNvSpPr>
      </xdr:nvSpPr>
      <xdr:spPr>
        <a:xfrm>
          <a:off x="942975" y="98107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49</xdr:row>
      <xdr:rowOff>0</xdr:rowOff>
    </xdr:from>
    <xdr:to>
      <xdr:col>9</xdr:col>
      <xdr:colOff>933450</xdr:colOff>
      <xdr:row>49</xdr:row>
      <xdr:rowOff>0</xdr:rowOff>
    </xdr:to>
    <xdr:sp>
      <xdr:nvSpPr>
        <xdr:cNvPr id="78" name="Text Box 83"/>
        <xdr:cNvSpPr txBox="1">
          <a:spLocks noChangeArrowheads="1"/>
        </xdr:cNvSpPr>
      </xdr:nvSpPr>
      <xdr:spPr>
        <a:xfrm>
          <a:off x="942975" y="98107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49</xdr:row>
      <xdr:rowOff>0</xdr:rowOff>
    </xdr:from>
    <xdr:to>
      <xdr:col>9</xdr:col>
      <xdr:colOff>933450</xdr:colOff>
      <xdr:row>49</xdr:row>
      <xdr:rowOff>0</xdr:rowOff>
    </xdr:to>
    <xdr:sp>
      <xdr:nvSpPr>
        <xdr:cNvPr id="79" name="Text Box 84"/>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49</xdr:row>
      <xdr:rowOff>0</xdr:rowOff>
    </xdr:from>
    <xdr:to>
      <xdr:col>9</xdr:col>
      <xdr:colOff>933450</xdr:colOff>
      <xdr:row>49</xdr:row>
      <xdr:rowOff>0</xdr:rowOff>
    </xdr:to>
    <xdr:sp>
      <xdr:nvSpPr>
        <xdr:cNvPr id="80" name="Text Box 85"/>
        <xdr:cNvSpPr txBox="1">
          <a:spLocks noChangeArrowheads="1"/>
        </xdr:cNvSpPr>
      </xdr:nvSpPr>
      <xdr:spPr>
        <a:xfrm>
          <a:off x="514350" y="98107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49</xdr:row>
      <xdr:rowOff>0</xdr:rowOff>
    </xdr:from>
    <xdr:to>
      <xdr:col>9</xdr:col>
      <xdr:colOff>933450</xdr:colOff>
      <xdr:row>49</xdr:row>
      <xdr:rowOff>0</xdr:rowOff>
    </xdr:to>
    <xdr:sp>
      <xdr:nvSpPr>
        <xdr:cNvPr id="81" name="Text Box 86"/>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49</xdr:row>
      <xdr:rowOff>0</xdr:rowOff>
    </xdr:from>
    <xdr:to>
      <xdr:col>9</xdr:col>
      <xdr:colOff>933450</xdr:colOff>
      <xdr:row>49</xdr:row>
      <xdr:rowOff>0</xdr:rowOff>
    </xdr:to>
    <xdr:sp>
      <xdr:nvSpPr>
        <xdr:cNvPr id="82" name="Text Box 87"/>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49</xdr:row>
      <xdr:rowOff>0</xdr:rowOff>
    </xdr:from>
    <xdr:to>
      <xdr:col>9</xdr:col>
      <xdr:colOff>933450</xdr:colOff>
      <xdr:row>49</xdr:row>
      <xdr:rowOff>0</xdr:rowOff>
    </xdr:to>
    <xdr:sp>
      <xdr:nvSpPr>
        <xdr:cNvPr id="83" name="Text Box 88"/>
        <xdr:cNvSpPr txBox="1">
          <a:spLocks noChangeArrowheads="1"/>
        </xdr:cNvSpPr>
      </xdr:nvSpPr>
      <xdr:spPr>
        <a:xfrm>
          <a:off x="238125" y="98107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1</xdr:col>
      <xdr:colOff>9525</xdr:colOff>
      <xdr:row>49</xdr:row>
      <xdr:rowOff>0</xdr:rowOff>
    </xdr:from>
    <xdr:to>
      <xdr:col>10</xdr:col>
      <xdr:colOff>0</xdr:colOff>
      <xdr:row>49</xdr:row>
      <xdr:rowOff>0</xdr:rowOff>
    </xdr:to>
    <xdr:sp>
      <xdr:nvSpPr>
        <xdr:cNvPr id="84" name="Text 2"/>
        <xdr:cNvSpPr txBox="1">
          <a:spLocks noChangeArrowheads="1"/>
        </xdr:cNvSpPr>
      </xdr:nvSpPr>
      <xdr:spPr>
        <a:xfrm>
          <a:off x="247650" y="9810750"/>
          <a:ext cx="60198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49</xdr:row>
      <xdr:rowOff>0</xdr:rowOff>
    </xdr:from>
    <xdr:to>
      <xdr:col>10</xdr:col>
      <xdr:colOff>0</xdr:colOff>
      <xdr:row>49</xdr:row>
      <xdr:rowOff>0</xdr:rowOff>
    </xdr:to>
    <xdr:sp>
      <xdr:nvSpPr>
        <xdr:cNvPr id="85"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three months ended 31 July 2007.</a:t>
          </a:r>
        </a:p>
      </xdr:txBody>
    </xdr:sp>
    <xdr:clientData/>
  </xdr:twoCellAnchor>
  <xdr:twoCellAnchor>
    <xdr:from>
      <xdr:col>1</xdr:col>
      <xdr:colOff>9525</xdr:colOff>
      <xdr:row>49</xdr:row>
      <xdr:rowOff>0</xdr:rowOff>
    </xdr:from>
    <xdr:to>
      <xdr:col>10</xdr:col>
      <xdr:colOff>0</xdr:colOff>
      <xdr:row>49</xdr:row>
      <xdr:rowOff>0</xdr:rowOff>
    </xdr:to>
    <xdr:sp>
      <xdr:nvSpPr>
        <xdr:cNvPr id="86"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three months ended 31 July 2007.</a:t>
          </a:r>
        </a:p>
      </xdr:txBody>
    </xdr:sp>
    <xdr:clientData/>
  </xdr:twoCellAnchor>
  <xdr:twoCellAnchor>
    <xdr:from>
      <xdr:col>1</xdr:col>
      <xdr:colOff>9525</xdr:colOff>
      <xdr:row>49</xdr:row>
      <xdr:rowOff>0</xdr:rowOff>
    </xdr:from>
    <xdr:to>
      <xdr:col>10</xdr:col>
      <xdr:colOff>0</xdr:colOff>
      <xdr:row>49</xdr:row>
      <xdr:rowOff>0</xdr:rowOff>
    </xdr:to>
    <xdr:sp>
      <xdr:nvSpPr>
        <xdr:cNvPr id="87"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dividends paid during the financial year ended 30 April 2008 were as follow:</a:t>
          </a:r>
        </a:p>
      </xdr:txBody>
    </xdr:sp>
    <xdr:clientData/>
  </xdr:twoCellAnchor>
  <xdr:twoCellAnchor>
    <xdr:from>
      <xdr:col>6</xdr:col>
      <xdr:colOff>28575</xdr:colOff>
      <xdr:row>49</xdr:row>
      <xdr:rowOff>0</xdr:rowOff>
    </xdr:from>
    <xdr:to>
      <xdr:col>7</xdr:col>
      <xdr:colOff>0</xdr:colOff>
      <xdr:row>49</xdr:row>
      <xdr:rowOff>0</xdr:rowOff>
    </xdr:to>
    <xdr:sp>
      <xdr:nvSpPr>
        <xdr:cNvPr id="88" name="AutoShape 93"/>
        <xdr:cNvSpPr>
          <a:spLocks/>
        </xdr:cNvSpPr>
      </xdr:nvSpPr>
      <xdr:spPr>
        <a:xfrm>
          <a:off x="3724275" y="9810750"/>
          <a:ext cx="28575"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10</xdr:col>
      <xdr:colOff>0</xdr:colOff>
      <xdr:row>49</xdr:row>
      <xdr:rowOff>0</xdr:rowOff>
    </xdr:to>
    <xdr:sp>
      <xdr:nvSpPr>
        <xdr:cNvPr id="89" name="Text Box 89"/>
        <xdr:cNvSpPr txBox="1">
          <a:spLocks noChangeArrowheads="1"/>
        </xdr:cNvSpPr>
      </xdr:nvSpPr>
      <xdr:spPr>
        <a:xfrm>
          <a:off x="504825" y="9810750"/>
          <a:ext cx="576262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49</xdr:row>
      <xdr:rowOff>0</xdr:rowOff>
    </xdr:from>
    <xdr:to>
      <xdr:col>10</xdr:col>
      <xdr:colOff>0</xdr:colOff>
      <xdr:row>49</xdr:row>
      <xdr:rowOff>0</xdr:rowOff>
    </xdr:to>
    <xdr:sp>
      <xdr:nvSpPr>
        <xdr:cNvPr id="90" name="Text Box 226"/>
        <xdr:cNvSpPr txBox="1">
          <a:spLocks noChangeArrowheads="1"/>
        </xdr:cNvSpPr>
      </xdr:nvSpPr>
      <xdr:spPr>
        <a:xfrm>
          <a:off x="504825" y="9810750"/>
          <a:ext cx="57626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49</xdr:row>
      <xdr:rowOff>0</xdr:rowOff>
    </xdr:from>
    <xdr:to>
      <xdr:col>10</xdr:col>
      <xdr:colOff>28575</xdr:colOff>
      <xdr:row>49</xdr:row>
      <xdr:rowOff>0</xdr:rowOff>
    </xdr:to>
    <xdr:sp>
      <xdr:nvSpPr>
        <xdr:cNvPr id="91" name="Text Box 1280"/>
        <xdr:cNvSpPr txBox="1">
          <a:spLocks noChangeArrowheads="1"/>
        </xdr:cNvSpPr>
      </xdr:nvSpPr>
      <xdr:spPr>
        <a:xfrm>
          <a:off x="247650" y="9810750"/>
          <a:ext cx="60483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Disposal Of 20.85% Equity Interest In An Associate, PacificMas Berhad ("PacificMas")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9 January 2008, the Company received a notification from PacificMas on the  conditional take-over offer by OCBC Capital (Malaysia) Sdn Bhd (formerly known as OSPL Holdings Sdn. Bhd.) (“OCSB”) to acquire all the voting shares in PacificMas not already owned at a cash consideration of RM4.30 per share.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the recommendation of the Board of Directors,  the shareholders at the Extraordinary General Meeting held on 6 March 2008, passed the ordinary resolution to approve the disposal of 35,651,860 ordinary shares of RM1.00 each representing 20.85% of the issued and paid-up share capital of PacificMas to OCSB  for a total cash consideration of RM153,302,998 ("Offer").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24 March 2008, CIMB Investment Bank Berhad and OCBC Advisers (Malaysia) Sdn Bhd, on behalf of OCSB, announced that OCSB had received acceptance from the holders of the Offer Shares, resulting in OCSB holding in aggregate (together with such voting shares in PacificMas that were already acquired, held or entitled to be acquired or held by OCSB) more than 50% of the voting shares of PacificMas. Accordingly, the Offer became unconditional on 24 March 2008 and the cash consideration was received by the Company on 14 April 2008.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92"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93"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10</xdr:col>
      <xdr:colOff>0</xdr:colOff>
      <xdr:row>49</xdr:row>
      <xdr:rowOff>0</xdr:rowOff>
    </xdr:to>
    <xdr:sp>
      <xdr:nvSpPr>
        <xdr:cNvPr id="94" name="Text 2"/>
        <xdr:cNvSpPr txBox="1">
          <a:spLocks noChangeArrowheads="1"/>
        </xdr:cNvSpPr>
      </xdr:nvSpPr>
      <xdr:spPr>
        <a:xfrm>
          <a:off x="247650" y="98107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year ended 30 April 2008 except for the following: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11</xdr:col>
      <xdr:colOff>0</xdr:colOff>
      <xdr:row>5</xdr:row>
      <xdr:rowOff>0</xdr:rowOff>
    </xdr:to>
    <xdr:sp>
      <xdr:nvSpPr>
        <xdr:cNvPr id="1" name="Text 2"/>
        <xdr:cNvSpPr txBox="1">
          <a:spLocks noChangeArrowheads="1"/>
        </xdr:cNvSpPr>
      </xdr:nvSpPr>
      <xdr:spPr>
        <a:xfrm>
          <a:off x="276225" y="9715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quarterly financial statements have been prepared under the historical cost convention except for the revaluation of freehold and leasehold estates and buildings included within property, plant and equipment.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are unaudited and have been prepared in accordance with the requirements of FRS 134: Interim Financial Reporting and paragraph 9.22 of the Listing Requirements of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5</xdr:row>
      <xdr:rowOff>0</xdr:rowOff>
    </xdr:from>
    <xdr:to>
      <xdr:col>11</xdr:col>
      <xdr:colOff>0</xdr:colOff>
      <xdr:row>5</xdr:row>
      <xdr:rowOff>0</xdr:rowOff>
    </xdr:to>
    <xdr:sp>
      <xdr:nvSpPr>
        <xdr:cNvPr id="2" name="Text 2"/>
        <xdr:cNvSpPr txBox="1">
          <a:spLocks noChangeArrowheads="1"/>
        </xdr:cNvSpPr>
      </xdr:nvSpPr>
      <xdr:spPr>
        <a:xfrm>
          <a:off x="276225" y="9715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11</xdr:col>
      <xdr:colOff>0</xdr:colOff>
      <xdr:row>5</xdr:row>
      <xdr:rowOff>0</xdr:rowOff>
    </xdr:to>
    <xdr:sp>
      <xdr:nvSpPr>
        <xdr:cNvPr id="3" name="Text 2"/>
        <xdr:cNvSpPr txBox="1">
          <a:spLocks noChangeArrowheads="1"/>
        </xdr:cNvSpPr>
      </xdr:nvSpPr>
      <xdr:spPr>
        <a:xfrm>
          <a:off x="276225" y="9715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FRS 102, 108, 110, 116, 127, 128, 132 and 133 does not have significant financial impact on the Group.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3 FRSs that have been issued by MASB but are not effective yet for the Group in the current financial year are as follows:</a:t>
          </a:r>
        </a:p>
      </xdr:txBody>
    </xdr:sp>
    <xdr:clientData/>
  </xdr:twoCellAnchor>
  <xdr:twoCellAnchor>
    <xdr:from>
      <xdr:col>11</xdr:col>
      <xdr:colOff>0</xdr:colOff>
      <xdr:row>5</xdr:row>
      <xdr:rowOff>0</xdr:rowOff>
    </xdr:from>
    <xdr:to>
      <xdr:col>11</xdr:col>
      <xdr:colOff>28575</xdr:colOff>
      <xdr:row>5</xdr:row>
      <xdr:rowOff>0</xdr:rowOff>
    </xdr:to>
    <xdr:sp>
      <xdr:nvSpPr>
        <xdr:cNvPr id="4" name="Text 2"/>
        <xdr:cNvSpPr txBox="1">
          <a:spLocks noChangeArrowheads="1"/>
        </xdr:cNvSpPr>
      </xdr:nvSpPr>
      <xdr:spPr>
        <a:xfrm>
          <a:off x="5915025" y="9715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11</xdr:col>
      <xdr:colOff>0</xdr:colOff>
      <xdr:row>5</xdr:row>
      <xdr:rowOff>0</xdr:rowOff>
    </xdr:to>
    <xdr:sp>
      <xdr:nvSpPr>
        <xdr:cNvPr id="5" name="Text 2"/>
        <xdr:cNvSpPr txBox="1">
          <a:spLocks noChangeArrowheads="1"/>
        </xdr:cNvSpPr>
      </xdr:nvSpPr>
      <xdr:spPr>
        <a:xfrm>
          <a:off x="590550" y="971550"/>
          <a:ext cx="53244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r>
            <a:rPr lang="en-US" cap="none" sz="1200" b="0" i="0" u="none" baseline="0">
              <a:solidFill>
                <a:srgbClr val="000000"/>
              </a:solidFill>
              <a:latin typeface="Arial"/>
              <a:ea typeface="Arial"/>
              <a:cs typeface="Arial"/>
            </a:rPr>
            <a:t>
</a:t>
          </a:r>
        </a:p>
      </xdr:txBody>
    </xdr:sp>
    <xdr:clientData/>
  </xdr:twoCellAnchor>
  <xdr:twoCellAnchor>
    <xdr:from>
      <xdr:col>1</xdr:col>
      <xdr:colOff>276225</xdr:colOff>
      <xdr:row>5</xdr:row>
      <xdr:rowOff>0</xdr:rowOff>
    </xdr:from>
    <xdr:to>
      <xdr:col>11</xdr:col>
      <xdr:colOff>0</xdr:colOff>
      <xdr:row>5</xdr:row>
      <xdr:rowOff>0</xdr:rowOff>
    </xdr:to>
    <xdr:sp>
      <xdr:nvSpPr>
        <xdr:cNvPr id="6" name="Text 2"/>
        <xdr:cNvSpPr txBox="1">
          <a:spLocks noChangeArrowheads="1"/>
        </xdr:cNvSpPr>
      </xdr:nvSpPr>
      <xdr:spPr>
        <a:xfrm>
          <a:off x="552450" y="971550"/>
          <a:ext cx="53625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share of results of associates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11</xdr:col>
      <xdr:colOff>0</xdr:colOff>
      <xdr:row>5</xdr:row>
      <xdr:rowOff>0</xdr:rowOff>
    </xdr:to>
    <xdr:sp>
      <xdr:nvSpPr>
        <xdr:cNvPr id="7" name="Text 2"/>
        <xdr:cNvSpPr txBox="1">
          <a:spLocks noChangeArrowheads="1"/>
        </xdr:cNvSpPr>
      </xdr:nvSpPr>
      <xdr:spPr>
        <a:xfrm>
          <a:off x="285750" y="9715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11</xdr:col>
      <xdr:colOff>0</xdr:colOff>
      <xdr:row>5</xdr:row>
      <xdr:rowOff>0</xdr:rowOff>
    </xdr:to>
    <xdr:sp>
      <xdr:nvSpPr>
        <xdr:cNvPr id="8" name="Text 2"/>
        <xdr:cNvSpPr txBox="1">
          <a:spLocks noChangeArrowheads="1"/>
        </xdr:cNvSpPr>
      </xdr:nvSpPr>
      <xdr:spPr>
        <a:xfrm>
          <a:off x="590550" y="971550"/>
          <a:ext cx="53244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11</xdr:col>
      <xdr:colOff>0</xdr:colOff>
      <xdr:row>5</xdr:row>
      <xdr:rowOff>0</xdr:rowOff>
    </xdr:to>
    <xdr:sp>
      <xdr:nvSpPr>
        <xdr:cNvPr id="9" name="Text 2"/>
        <xdr:cNvSpPr txBox="1">
          <a:spLocks noChangeArrowheads="1"/>
        </xdr:cNvSpPr>
      </xdr:nvSpPr>
      <xdr:spPr>
        <a:xfrm>
          <a:off x="276225" y="9715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principal effects of the changes in accounting policies resulting from the adoption of the other new/revised FRSs are discussed below:</a:t>
          </a:r>
        </a:p>
      </xdr:txBody>
    </xdr:sp>
    <xdr:clientData/>
  </xdr:twoCellAnchor>
  <xdr:twoCellAnchor>
    <xdr:from>
      <xdr:col>11</xdr:col>
      <xdr:colOff>0</xdr:colOff>
      <xdr:row>6</xdr:row>
      <xdr:rowOff>0</xdr:rowOff>
    </xdr:from>
    <xdr:to>
      <xdr:col>11</xdr:col>
      <xdr:colOff>38100</xdr:colOff>
      <xdr:row>6</xdr:row>
      <xdr:rowOff>0</xdr:rowOff>
    </xdr:to>
    <xdr:sp>
      <xdr:nvSpPr>
        <xdr:cNvPr id="10" name="Text 2"/>
        <xdr:cNvSpPr txBox="1">
          <a:spLocks noChangeArrowheads="1"/>
        </xdr:cNvSpPr>
      </xdr:nvSpPr>
      <xdr:spPr>
        <a:xfrm>
          <a:off x="5915025" y="1162050"/>
          <a:ext cx="38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50</xdr:row>
      <xdr:rowOff>0</xdr:rowOff>
    </xdr:from>
    <xdr:to>
      <xdr:col>11</xdr:col>
      <xdr:colOff>0</xdr:colOff>
      <xdr:row>50</xdr:row>
      <xdr:rowOff>0</xdr:rowOff>
    </xdr:to>
    <xdr:sp>
      <xdr:nvSpPr>
        <xdr:cNvPr id="11" name="Text 2"/>
        <xdr:cNvSpPr txBox="1">
          <a:spLocks noChangeArrowheads="1"/>
        </xdr:cNvSpPr>
      </xdr:nvSpPr>
      <xdr:spPr>
        <a:xfrm>
          <a:off x="285750" y="93535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106</xdr:row>
      <xdr:rowOff>0</xdr:rowOff>
    </xdr:from>
    <xdr:to>
      <xdr:col>11</xdr:col>
      <xdr:colOff>0</xdr:colOff>
      <xdr:row>106</xdr:row>
      <xdr:rowOff>0</xdr:rowOff>
    </xdr:to>
    <xdr:sp>
      <xdr:nvSpPr>
        <xdr:cNvPr id="12"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106</xdr:row>
      <xdr:rowOff>0</xdr:rowOff>
    </xdr:from>
    <xdr:to>
      <xdr:col>11</xdr:col>
      <xdr:colOff>0</xdr:colOff>
      <xdr:row>106</xdr:row>
      <xdr:rowOff>0</xdr:rowOff>
    </xdr:to>
    <xdr:sp>
      <xdr:nvSpPr>
        <xdr:cNvPr id="13"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6</xdr:row>
      <xdr:rowOff>0</xdr:rowOff>
    </xdr:from>
    <xdr:to>
      <xdr:col>11</xdr:col>
      <xdr:colOff>0</xdr:colOff>
      <xdr:row>6</xdr:row>
      <xdr:rowOff>0</xdr:rowOff>
    </xdr:to>
    <xdr:sp>
      <xdr:nvSpPr>
        <xdr:cNvPr id="14"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6</xdr:row>
      <xdr:rowOff>0</xdr:rowOff>
    </xdr:from>
    <xdr:to>
      <xdr:col>11</xdr:col>
      <xdr:colOff>0</xdr:colOff>
      <xdr:row>6</xdr:row>
      <xdr:rowOff>0</xdr:rowOff>
    </xdr:to>
    <xdr:sp>
      <xdr:nvSpPr>
        <xdr:cNvPr id="15"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six months ended 31 October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16"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17"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106</xdr:row>
      <xdr:rowOff>0</xdr:rowOff>
    </xdr:from>
    <xdr:to>
      <xdr:col>11</xdr:col>
      <xdr:colOff>0</xdr:colOff>
      <xdr:row>106</xdr:row>
      <xdr:rowOff>0</xdr:rowOff>
    </xdr:to>
    <xdr:sp>
      <xdr:nvSpPr>
        <xdr:cNvPr id="18"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106</xdr:row>
      <xdr:rowOff>0</xdr:rowOff>
    </xdr:from>
    <xdr:to>
      <xdr:col>11</xdr:col>
      <xdr:colOff>0</xdr:colOff>
      <xdr:row>106</xdr:row>
      <xdr:rowOff>0</xdr:rowOff>
    </xdr:to>
    <xdr:sp>
      <xdr:nvSpPr>
        <xdr:cNvPr id="19"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r>
            <a:rPr lang="en-US" cap="none" sz="1200" b="0" i="0" u="none" baseline="0">
              <a:solidFill>
                <a:srgbClr val="000000"/>
              </a:solidFill>
              <a:latin typeface="Arial"/>
              <a:ea typeface="Arial"/>
              <a:cs typeface="Arial"/>
            </a:rPr>
            <a:t>
</a:t>
          </a:r>
        </a:p>
      </xdr:txBody>
    </xdr:sp>
    <xdr:clientData/>
  </xdr:twoCellAnchor>
  <xdr:twoCellAnchor>
    <xdr:from>
      <xdr:col>2</xdr:col>
      <xdr:colOff>209550</xdr:colOff>
      <xdr:row>106</xdr:row>
      <xdr:rowOff>0</xdr:rowOff>
    </xdr:from>
    <xdr:to>
      <xdr:col>11</xdr:col>
      <xdr:colOff>0</xdr:colOff>
      <xdr:row>106</xdr:row>
      <xdr:rowOff>0</xdr:rowOff>
    </xdr:to>
    <xdr:sp>
      <xdr:nvSpPr>
        <xdr:cNvPr id="20" name="Text 2"/>
        <xdr:cNvSpPr txBox="1">
          <a:spLocks noChangeArrowheads="1"/>
        </xdr:cNvSpPr>
      </xdr:nvSpPr>
      <xdr:spPr>
        <a:xfrm>
          <a:off x="800100" y="20202525"/>
          <a:ext cx="5114925"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258</xdr:row>
      <xdr:rowOff>0</xdr:rowOff>
    </xdr:from>
    <xdr:to>
      <xdr:col>10</xdr:col>
      <xdr:colOff>104775</xdr:colOff>
      <xdr:row>258</xdr:row>
      <xdr:rowOff>0</xdr:rowOff>
    </xdr:to>
    <xdr:sp>
      <xdr:nvSpPr>
        <xdr:cNvPr id="21" name="Text 2"/>
        <xdr:cNvSpPr txBox="1">
          <a:spLocks noChangeArrowheads="1"/>
        </xdr:cNvSpPr>
      </xdr:nvSpPr>
      <xdr:spPr>
        <a:xfrm>
          <a:off x="285750" y="48920400"/>
          <a:ext cx="56197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pretax profit for the current quarter of RM22.22 million was 165% higher than the RM8.37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million achieved in the corresponding period in the preceding year.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higher profit was due primarily to higher higher CPO price as well as higher investment income and higher contribution from the associated companies.</a:t>
          </a:r>
        </a:p>
      </xdr:txBody>
    </xdr:sp>
    <xdr:clientData/>
  </xdr:twoCellAnchor>
  <xdr:twoCellAnchor>
    <xdr:from>
      <xdr:col>1</xdr:col>
      <xdr:colOff>9525</xdr:colOff>
      <xdr:row>257</xdr:row>
      <xdr:rowOff>0</xdr:rowOff>
    </xdr:from>
    <xdr:to>
      <xdr:col>11</xdr:col>
      <xdr:colOff>0</xdr:colOff>
      <xdr:row>257</xdr:row>
      <xdr:rowOff>0</xdr:rowOff>
    </xdr:to>
    <xdr:sp>
      <xdr:nvSpPr>
        <xdr:cNvPr id="22" name="Text 2"/>
        <xdr:cNvSpPr txBox="1">
          <a:spLocks noChangeArrowheads="1"/>
        </xdr:cNvSpPr>
      </xdr:nvSpPr>
      <xdr:spPr>
        <a:xfrm>
          <a:off x="285750" y="4872990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307</xdr:row>
      <xdr:rowOff>0</xdr:rowOff>
    </xdr:from>
    <xdr:to>
      <xdr:col>11</xdr:col>
      <xdr:colOff>9525</xdr:colOff>
      <xdr:row>307</xdr:row>
      <xdr:rowOff>0</xdr:rowOff>
    </xdr:to>
    <xdr:sp>
      <xdr:nvSpPr>
        <xdr:cNvPr id="23" name="Text 2"/>
        <xdr:cNvSpPr txBox="1">
          <a:spLocks noChangeArrowheads="1"/>
        </xdr:cNvSpPr>
      </xdr:nvSpPr>
      <xdr:spPr>
        <a:xfrm>
          <a:off x="285750" y="58493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FFB production will increase by about 12% due to more areas coming into harvesting and increasing yield trend from the young matured oil palms in Sabah estates. Coupled with high CPO price, the Group expects much better results in the financial year ending 30 April 2008.</a:t>
          </a:r>
        </a:p>
      </xdr:txBody>
    </xdr:sp>
    <xdr:clientData/>
  </xdr:twoCellAnchor>
  <xdr:twoCellAnchor>
    <xdr:from>
      <xdr:col>1</xdr:col>
      <xdr:colOff>0</xdr:colOff>
      <xdr:row>385</xdr:row>
      <xdr:rowOff>0</xdr:rowOff>
    </xdr:from>
    <xdr:to>
      <xdr:col>11</xdr:col>
      <xdr:colOff>0</xdr:colOff>
      <xdr:row>385</xdr:row>
      <xdr:rowOff>0</xdr:rowOff>
    </xdr:to>
    <xdr:sp>
      <xdr:nvSpPr>
        <xdr:cNvPr id="24" name="Text Box 57"/>
        <xdr:cNvSpPr txBox="1">
          <a:spLocks noChangeArrowheads="1"/>
        </xdr:cNvSpPr>
      </xdr:nvSpPr>
      <xdr:spPr>
        <a:xfrm>
          <a:off x="276225" y="7310437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385</xdr:row>
      <xdr:rowOff>0</xdr:rowOff>
    </xdr:from>
    <xdr:to>
      <xdr:col>11</xdr:col>
      <xdr:colOff>0</xdr:colOff>
      <xdr:row>385</xdr:row>
      <xdr:rowOff>0</xdr:rowOff>
    </xdr:to>
    <xdr:sp>
      <xdr:nvSpPr>
        <xdr:cNvPr id="25" name="Text Box 58"/>
        <xdr:cNvSpPr txBox="1">
          <a:spLocks noChangeArrowheads="1"/>
        </xdr:cNvSpPr>
      </xdr:nvSpPr>
      <xdr:spPr>
        <a:xfrm>
          <a:off x="276225" y="7310437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162</xdr:row>
      <xdr:rowOff>0</xdr:rowOff>
    </xdr:from>
    <xdr:to>
      <xdr:col>11</xdr:col>
      <xdr:colOff>0</xdr:colOff>
      <xdr:row>162</xdr:row>
      <xdr:rowOff>0</xdr:rowOff>
    </xdr:to>
    <xdr:sp>
      <xdr:nvSpPr>
        <xdr:cNvPr id="26" name="Text Box 62"/>
        <xdr:cNvSpPr txBox="1">
          <a:spLocks noChangeArrowheads="1"/>
        </xdr:cNvSpPr>
      </xdr:nvSpPr>
      <xdr:spPr>
        <a:xfrm>
          <a:off x="276225" y="30613350"/>
          <a:ext cx="56388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257</xdr:row>
      <xdr:rowOff>0</xdr:rowOff>
    </xdr:from>
    <xdr:to>
      <xdr:col>11</xdr:col>
      <xdr:colOff>0</xdr:colOff>
      <xdr:row>257</xdr:row>
      <xdr:rowOff>0</xdr:rowOff>
    </xdr:to>
    <xdr:sp>
      <xdr:nvSpPr>
        <xdr:cNvPr id="27" name="Text Box 63"/>
        <xdr:cNvSpPr txBox="1">
          <a:spLocks noChangeArrowheads="1"/>
        </xdr:cNvSpPr>
      </xdr:nvSpPr>
      <xdr:spPr>
        <a:xfrm>
          <a:off x="600075" y="487299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4</xdr:col>
      <xdr:colOff>9525</xdr:colOff>
      <xdr:row>257</xdr:row>
      <xdr:rowOff>0</xdr:rowOff>
    </xdr:from>
    <xdr:to>
      <xdr:col>11</xdr:col>
      <xdr:colOff>0</xdr:colOff>
      <xdr:row>257</xdr:row>
      <xdr:rowOff>0</xdr:rowOff>
    </xdr:to>
    <xdr:sp>
      <xdr:nvSpPr>
        <xdr:cNvPr id="28" name="Text Box 64"/>
        <xdr:cNvSpPr txBox="1">
          <a:spLocks noChangeArrowheads="1"/>
        </xdr:cNvSpPr>
      </xdr:nvSpPr>
      <xdr:spPr>
        <a:xfrm>
          <a:off x="1114425" y="48729900"/>
          <a:ext cx="48006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4</xdr:col>
      <xdr:colOff>9525</xdr:colOff>
      <xdr:row>251</xdr:row>
      <xdr:rowOff>0</xdr:rowOff>
    </xdr:from>
    <xdr:to>
      <xdr:col>11</xdr:col>
      <xdr:colOff>0</xdr:colOff>
      <xdr:row>251</xdr:row>
      <xdr:rowOff>0</xdr:rowOff>
    </xdr:to>
    <xdr:sp>
      <xdr:nvSpPr>
        <xdr:cNvPr id="29" name="Text Box 65"/>
        <xdr:cNvSpPr txBox="1">
          <a:spLocks noChangeArrowheads="1"/>
        </xdr:cNvSpPr>
      </xdr:nvSpPr>
      <xdr:spPr>
        <a:xfrm>
          <a:off x="1114425" y="47586900"/>
          <a:ext cx="48006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FF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Company is also presently appealing to the Court of Appeal against the Order of the High Court in the Land Reference action for a higher compensation in respect of the compulsory acquisition of the abovementioned land. The appeal to the Court of Appeal has now been fixed for hearing on 22 October 2007.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257</xdr:row>
      <xdr:rowOff>0</xdr:rowOff>
    </xdr:from>
    <xdr:to>
      <xdr:col>11</xdr:col>
      <xdr:colOff>0</xdr:colOff>
      <xdr:row>257</xdr:row>
      <xdr:rowOff>0</xdr:rowOff>
    </xdr:to>
    <xdr:sp>
      <xdr:nvSpPr>
        <xdr:cNvPr id="30" name="Text Box 66"/>
        <xdr:cNvSpPr txBox="1">
          <a:spLocks noChangeArrowheads="1"/>
        </xdr:cNvSpPr>
      </xdr:nvSpPr>
      <xdr:spPr>
        <a:xfrm>
          <a:off x="600075" y="487299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258</xdr:row>
      <xdr:rowOff>0</xdr:rowOff>
    </xdr:from>
    <xdr:to>
      <xdr:col>10</xdr:col>
      <xdr:colOff>85725</xdr:colOff>
      <xdr:row>258</xdr:row>
      <xdr:rowOff>0</xdr:rowOff>
    </xdr:to>
    <xdr:sp>
      <xdr:nvSpPr>
        <xdr:cNvPr id="31" name="Text Box 67"/>
        <xdr:cNvSpPr txBox="1">
          <a:spLocks noChangeArrowheads="1"/>
        </xdr:cNvSpPr>
      </xdr:nvSpPr>
      <xdr:spPr>
        <a:xfrm>
          <a:off x="590550" y="48920400"/>
          <a:ext cx="52959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solicitors for the Plaintiff had since discharged themselves as solicitors. The Company has filed an application to strike out the claim and the application is now fixed for hearing on 21 July 2008.</a:t>
          </a:r>
        </a:p>
      </xdr:txBody>
    </xdr:sp>
    <xdr:clientData/>
  </xdr:twoCellAnchor>
  <xdr:twoCellAnchor>
    <xdr:from>
      <xdr:col>1</xdr:col>
      <xdr:colOff>0</xdr:colOff>
      <xdr:row>333</xdr:row>
      <xdr:rowOff>0</xdr:rowOff>
    </xdr:from>
    <xdr:to>
      <xdr:col>11</xdr:col>
      <xdr:colOff>0</xdr:colOff>
      <xdr:row>333</xdr:row>
      <xdr:rowOff>0</xdr:rowOff>
    </xdr:to>
    <xdr:sp>
      <xdr:nvSpPr>
        <xdr:cNvPr id="32" name="Text Box 68"/>
        <xdr:cNvSpPr txBox="1">
          <a:spLocks noChangeArrowheads="1"/>
        </xdr:cNvSpPr>
      </xdr:nvSpPr>
      <xdr:spPr>
        <a:xfrm>
          <a:off x="276225" y="631793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recommended or declared for the fourth financial quarter ended 30 April 2008.</a:t>
          </a:r>
        </a:p>
      </xdr:txBody>
    </xdr:sp>
    <xdr:clientData/>
  </xdr:twoCellAnchor>
  <xdr:twoCellAnchor>
    <xdr:from>
      <xdr:col>11</xdr:col>
      <xdr:colOff>0</xdr:colOff>
      <xdr:row>386</xdr:row>
      <xdr:rowOff>0</xdr:rowOff>
    </xdr:from>
    <xdr:to>
      <xdr:col>11</xdr:col>
      <xdr:colOff>57150</xdr:colOff>
      <xdr:row>386</xdr:row>
      <xdr:rowOff>0</xdr:rowOff>
    </xdr:to>
    <xdr:sp>
      <xdr:nvSpPr>
        <xdr:cNvPr id="33" name="Text Box 69"/>
        <xdr:cNvSpPr txBox="1">
          <a:spLocks noChangeArrowheads="1"/>
        </xdr:cNvSpPr>
      </xdr:nvSpPr>
      <xdr:spPr>
        <a:xfrm>
          <a:off x="5915025" y="73294875"/>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385</xdr:row>
      <xdr:rowOff>0</xdr:rowOff>
    </xdr:from>
    <xdr:to>
      <xdr:col>11</xdr:col>
      <xdr:colOff>0</xdr:colOff>
      <xdr:row>385</xdr:row>
      <xdr:rowOff>0</xdr:rowOff>
    </xdr:to>
    <xdr:sp>
      <xdr:nvSpPr>
        <xdr:cNvPr id="34" name="Text Box 70"/>
        <xdr:cNvSpPr txBox="1">
          <a:spLocks noChangeArrowheads="1"/>
        </xdr:cNvSpPr>
      </xdr:nvSpPr>
      <xdr:spPr>
        <a:xfrm>
          <a:off x="276225" y="7310437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5</xdr:row>
      <xdr:rowOff>0</xdr:rowOff>
    </xdr:from>
    <xdr:to>
      <xdr:col>11</xdr:col>
      <xdr:colOff>0</xdr:colOff>
      <xdr:row>5</xdr:row>
      <xdr:rowOff>0</xdr:rowOff>
    </xdr:to>
    <xdr:sp>
      <xdr:nvSpPr>
        <xdr:cNvPr id="35" name="Text 2"/>
        <xdr:cNvSpPr txBox="1">
          <a:spLocks noChangeArrowheads="1"/>
        </xdr:cNvSpPr>
      </xdr:nvSpPr>
      <xdr:spPr>
        <a:xfrm>
          <a:off x="19050" y="971550"/>
          <a:ext cx="5895975" cy="0"/>
        </a:xfrm>
        <a:prstGeom prst="rect">
          <a:avLst/>
        </a:prstGeom>
        <a:noFill/>
        <a:ln w="1" cmpd="sng">
          <a:noFill/>
        </a:ln>
      </xdr:spPr>
      <xdr:txBody>
        <a:bodyPr vertOverflow="clip" wrap="square" lIns="36576" tIns="27432" rIns="36576" bIns="0"/>
        <a:p>
          <a:pPr algn="just">
            <a:defRPr/>
          </a:pPr>
          <a:r>
            <a:rPr lang="en-US" cap="none" sz="1190" b="1" i="0" u="none" baseline="0">
              <a:solidFill>
                <a:srgbClr val="000000"/>
              </a:solidFill>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11</xdr:col>
      <xdr:colOff>0</xdr:colOff>
      <xdr:row>5</xdr:row>
      <xdr:rowOff>0</xdr:rowOff>
    </xdr:to>
    <xdr:sp>
      <xdr:nvSpPr>
        <xdr:cNvPr id="36" name="Text 2"/>
        <xdr:cNvSpPr txBox="1">
          <a:spLocks noChangeArrowheads="1"/>
        </xdr:cNvSpPr>
      </xdr:nvSpPr>
      <xdr:spPr>
        <a:xfrm>
          <a:off x="600075" y="971550"/>
          <a:ext cx="53149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6</xdr:row>
      <xdr:rowOff>0</xdr:rowOff>
    </xdr:from>
    <xdr:to>
      <xdr:col>11</xdr:col>
      <xdr:colOff>0</xdr:colOff>
      <xdr:row>6</xdr:row>
      <xdr:rowOff>0</xdr:rowOff>
    </xdr:to>
    <xdr:sp>
      <xdr:nvSpPr>
        <xdr:cNvPr id="37"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2006.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157</xdr:row>
      <xdr:rowOff>0</xdr:rowOff>
    </xdr:from>
    <xdr:to>
      <xdr:col>11</xdr:col>
      <xdr:colOff>0</xdr:colOff>
      <xdr:row>157</xdr:row>
      <xdr:rowOff>0</xdr:rowOff>
    </xdr:to>
    <xdr:sp>
      <xdr:nvSpPr>
        <xdr:cNvPr id="38" name="Text Box 76"/>
        <xdr:cNvSpPr txBox="1">
          <a:spLocks noChangeArrowheads="1"/>
        </xdr:cNvSpPr>
      </xdr:nvSpPr>
      <xdr:spPr>
        <a:xfrm>
          <a:off x="590550" y="29660850"/>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146</xdr:row>
      <xdr:rowOff>0</xdr:rowOff>
    </xdr:from>
    <xdr:to>
      <xdr:col>11</xdr:col>
      <xdr:colOff>0</xdr:colOff>
      <xdr:row>146</xdr:row>
      <xdr:rowOff>0</xdr:rowOff>
    </xdr:to>
    <xdr:sp>
      <xdr:nvSpPr>
        <xdr:cNvPr id="39" name="Text 2"/>
        <xdr:cNvSpPr txBox="1">
          <a:spLocks noChangeArrowheads="1"/>
        </xdr:cNvSpPr>
      </xdr:nvSpPr>
      <xdr:spPr>
        <a:xfrm>
          <a:off x="285750" y="27546300"/>
          <a:ext cx="56292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11</xdr:col>
      <xdr:colOff>0</xdr:colOff>
      <xdr:row>106</xdr:row>
      <xdr:rowOff>0</xdr:rowOff>
    </xdr:to>
    <xdr:sp>
      <xdr:nvSpPr>
        <xdr:cNvPr id="40"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106</xdr:row>
      <xdr:rowOff>0</xdr:rowOff>
    </xdr:from>
    <xdr:to>
      <xdr:col>11</xdr:col>
      <xdr:colOff>0</xdr:colOff>
      <xdr:row>106</xdr:row>
      <xdr:rowOff>0</xdr:rowOff>
    </xdr:to>
    <xdr:sp>
      <xdr:nvSpPr>
        <xdr:cNvPr id="41" name="Text Box 79"/>
        <xdr:cNvSpPr txBox="1">
          <a:spLocks noChangeArrowheads="1"/>
        </xdr:cNvSpPr>
      </xdr:nvSpPr>
      <xdr:spPr>
        <a:xfrm>
          <a:off x="590550" y="20202525"/>
          <a:ext cx="5324475" cy="0"/>
        </a:xfrm>
        <a:prstGeom prst="rect">
          <a:avLst/>
        </a:prstGeom>
        <a:noFill/>
        <a:ln w="9525" cmpd="sng">
          <a:noFill/>
        </a:ln>
      </xdr:spPr>
      <xdr:txBody>
        <a:bodyPr vertOverflow="clip" wrap="square" lIns="0" tIns="22860" rIns="0" bIns="0"/>
        <a:p>
          <a:pPr algn="r">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106</xdr:row>
      <xdr:rowOff>0</xdr:rowOff>
    </xdr:from>
    <xdr:to>
      <xdr:col>11</xdr:col>
      <xdr:colOff>0</xdr:colOff>
      <xdr:row>106</xdr:row>
      <xdr:rowOff>0</xdr:rowOff>
    </xdr:to>
    <xdr:sp>
      <xdr:nvSpPr>
        <xdr:cNvPr id="42"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106</xdr:row>
      <xdr:rowOff>0</xdr:rowOff>
    </xdr:from>
    <xdr:to>
      <xdr:col>11</xdr:col>
      <xdr:colOff>0</xdr:colOff>
      <xdr:row>106</xdr:row>
      <xdr:rowOff>0</xdr:rowOff>
    </xdr:to>
    <xdr:sp>
      <xdr:nvSpPr>
        <xdr:cNvPr id="43"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106</xdr:row>
      <xdr:rowOff>0</xdr:rowOff>
    </xdr:from>
    <xdr:to>
      <xdr:col>11</xdr:col>
      <xdr:colOff>0</xdr:colOff>
      <xdr:row>106</xdr:row>
      <xdr:rowOff>0</xdr:rowOff>
    </xdr:to>
    <xdr:sp>
      <xdr:nvSpPr>
        <xdr:cNvPr id="44"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2007 to the date of this announcement that has not been reflected in the financial statements for the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106</xdr:row>
      <xdr:rowOff>0</xdr:rowOff>
    </xdr:from>
    <xdr:to>
      <xdr:col>11</xdr:col>
      <xdr:colOff>0</xdr:colOff>
      <xdr:row>106</xdr:row>
      <xdr:rowOff>0</xdr:rowOff>
    </xdr:to>
    <xdr:sp>
      <xdr:nvSpPr>
        <xdr:cNvPr id="45" name="Text Box 83"/>
        <xdr:cNvSpPr txBox="1">
          <a:spLocks noChangeArrowheads="1"/>
        </xdr:cNvSpPr>
      </xdr:nvSpPr>
      <xdr:spPr>
        <a:xfrm>
          <a:off x="590550" y="2020252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Investment in quoted shares, excluding associates, as at 30 April 2007 was as follows:</a:t>
          </a:r>
        </a:p>
      </xdr:txBody>
    </xdr:sp>
    <xdr:clientData/>
  </xdr:twoCellAnchor>
  <xdr:twoCellAnchor>
    <xdr:from>
      <xdr:col>1</xdr:col>
      <xdr:colOff>9525</xdr:colOff>
      <xdr:row>258</xdr:row>
      <xdr:rowOff>0</xdr:rowOff>
    </xdr:from>
    <xdr:to>
      <xdr:col>11</xdr:col>
      <xdr:colOff>0</xdr:colOff>
      <xdr:row>258</xdr:row>
      <xdr:rowOff>0</xdr:rowOff>
    </xdr:to>
    <xdr:sp>
      <xdr:nvSpPr>
        <xdr:cNvPr id="46" name="Text 2"/>
        <xdr:cNvSpPr txBox="1">
          <a:spLocks noChangeArrowheads="1"/>
        </xdr:cNvSpPr>
      </xdr:nvSpPr>
      <xdr:spPr>
        <a:xfrm>
          <a:off x="285750" y="48920400"/>
          <a:ext cx="5629275" cy="0"/>
        </a:xfrm>
        <a:prstGeom prst="rect">
          <a:avLst/>
        </a:prstGeom>
        <a:noFill/>
        <a:ln w="1" cmpd="sng">
          <a:noFill/>
        </a:ln>
      </xdr:spPr>
      <xdr:txBody>
        <a:bodyPr vertOverflow="clip" wrap="square" lIns="36576" tIns="22860" rIns="0" bIns="0"/>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4</xdr:col>
      <xdr:colOff>9525</xdr:colOff>
      <xdr:row>251</xdr:row>
      <xdr:rowOff>0</xdr:rowOff>
    </xdr:from>
    <xdr:to>
      <xdr:col>11</xdr:col>
      <xdr:colOff>0</xdr:colOff>
      <xdr:row>251</xdr:row>
      <xdr:rowOff>0</xdr:rowOff>
    </xdr:to>
    <xdr:sp>
      <xdr:nvSpPr>
        <xdr:cNvPr id="47" name="Text Box 88"/>
        <xdr:cNvSpPr txBox="1">
          <a:spLocks noChangeArrowheads="1"/>
        </xdr:cNvSpPr>
      </xdr:nvSpPr>
      <xdr:spPr>
        <a:xfrm>
          <a:off x="1114425" y="47586900"/>
          <a:ext cx="48006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 is presently appealing to the Court of Appeal against the Orders of the High Court in the Land Reference actions for a higher compensation in respect of the compulsory acquisition of the abovementioned land. This appeal has been adjourned to a date to be fixed.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5 October 2007, the Company obtained an order for contempt of court against the Land Administrator of Alor Gajah for failing to comply with the Orders of the High Court in the abovementioned Land Reference actions for non-payment of the additional compensation awarded. The Court has now fixed for mention on 11 September 2008 to hear submission on the appropriate sentence to be issued against the Land Administrator.</a:t>
          </a:r>
        </a:p>
      </xdr:txBody>
    </xdr:sp>
    <xdr:clientData/>
  </xdr:twoCellAnchor>
  <xdr:twoCellAnchor>
    <xdr:from>
      <xdr:col>2</xdr:col>
      <xdr:colOff>0</xdr:colOff>
      <xdr:row>108</xdr:row>
      <xdr:rowOff>0</xdr:rowOff>
    </xdr:from>
    <xdr:to>
      <xdr:col>11</xdr:col>
      <xdr:colOff>0</xdr:colOff>
      <xdr:row>108</xdr:row>
      <xdr:rowOff>0</xdr:rowOff>
    </xdr:to>
    <xdr:sp>
      <xdr:nvSpPr>
        <xdr:cNvPr id="48" name="Text Box 89"/>
        <xdr:cNvSpPr txBox="1">
          <a:spLocks noChangeArrowheads="1"/>
        </xdr:cNvSpPr>
      </xdr:nvSpPr>
      <xdr:spPr>
        <a:xfrm>
          <a:off x="590550" y="20583525"/>
          <a:ext cx="53244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0</xdr:colOff>
      <xdr:row>386</xdr:row>
      <xdr:rowOff>0</xdr:rowOff>
    </xdr:from>
    <xdr:to>
      <xdr:col>11</xdr:col>
      <xdr:colOff>0</xdr:colOff>
      <xdr:row>386</xdr:row>
      <xdr:rowOff>0</xdr:rowOff>
    </xdr:to>
    <xdr:sp>
      <xdr:nvSpPr>
        <xdr:cNvPr id="49" name="Text Box 101"/>
        <xdr:cNvSpPr txBox="1">
          <a:spLocks noChangeArrowheads="1"/>
        </xdr:cNvSpPr>
      </xdr:nvSpPr>
      <xdr:spPr>
        <a:xfrm>
          <a:off x="276225" y="7329487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389</xdr:row>
      <xdr:rowOff>0</xdr:rowOff>
    </xdr:from>
    <xdr:to>
      <xdr:col>11</xdr:col>
      <xdr:colOff>0</xdr:colOff>
      <xdr:row>389</xdr:row>
      <xdr:rowOff>0</xdr:rowOff>
    </xdr:to>
    <xdr:sp>
      <xdr:nvSpPr>
        <xdr:cNvPr id="50" name="Text Box 102"/>
        <xdr:cNvSpPr txBox="1">
          <a:spLocks noChangeArrowheads="1"/>
        </xdr:cNvSpPr>
      </xdr:nvSpPr>
      <xdr:spPr>
        <a:xfrm>
          <a:off x="590550" y="7386637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19 January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23 January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251</xdr:row>
      <xdr:rowOff>0</xdr:rowOff>
    </xdr:from>
    <xdr:to>
      <xdr:col>11</xdr:col>
      <xdr:colOff>0</xdr:colOff>
      <xdr:row>251</xdr:row>
      <xdr:rowOff>0</xdr:rowOff>
    </xdr:to>
    <xdr:sp>
      <xdr:nvSpPr>
        <xdr:cNvPr id="51" name="Text Box 103"/>
        <xdr:cNvSpPr txBox="1">
          <a:spLocks noChangeArrowheads="1"/>
        </xdr:cNvSpPr>
      </xdr:nvSpPr>
      <xdr:spPr>
        <a:xfrm>
          <a:off x="600075" y="475869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389</xdr:row>
      <xdr:rowOff>0</xdr:rowOff>
    </xdr:from>
    <xdr:to>
      <xdr:col>11</xdr:col>
      <xdr:colOff>0</xdr:colOff>
      <xdr:row>389</xdr:row>
      <xdr:rowOff>0</xdr:rowOff>
    </xdr:to>
    <xdr:sp>
      <xdr:nvSpPr>
        <xdr:cNvPr id="52" name="Text Box 202"/>
        <xdr:cNvSpPr txBox="1">
          <a:spLocks noChangeArrowheads="1"/>
        </xdr:cNvSpPr>
      </xdr:nvSpPr>
      <xdr:spPr>
        <a:xfrm>
          <a:off x="590550" y="7386637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 October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3 October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11</xdr:col>
      <xdr:colOff>0</xdr:colOff>
      <xdr:row>386</xdr:row>
      <xdr:rowOff>0</xdr:rowOff>
    </xdr:from>
    <xdr:to>
      <xdr:col>11</xdr:col>
      <xdr:colOff>57150</xdr:colOff>
      <xdr:row>386</xdr:row>
      <xdr:rowOff>0</xdr:rowOff>
    </xdr:to>
    <xdr:sp>
      <xdr:nvSpPr>
        <xdr:cNvPr id="53" name="Text Box 211"/>
        <xdr:cNvSpPr txBox="1">
          <a:spLocks noChangeArrowheads="1"/>
        </xdr:cNvSpPr>
      </xdr:nvSpPr>
      <xdr:spPr>
        <a:xfrm>
          <a:off x="5915025" y="73294875"/>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108</xdr:row>
      <xdr:rowOff>0</xdr:rowOff>
    </xdr:from>
    <xdr:to>
      <xdr:col>11</xdr:col>
      <xdr:colOff>0</xdr:colOff>
      <xdr:row>108</xdr:row>
      <xdr:rowOff>0</xdr:rowOff>
    </xdr:to>
    <xdr:sp>
      <xdr:nvSpPr>
        <xdr:cNvPr id="54" name="Text Box 226"/>
        <xdr:cNvSpPr txBox="1">
          <a:spLocks noChangeArrowheads="1"/>
        </xdr:cNvSpPr>
      </xdr:nvSpPr>
      <xdr:spPr>
        <a:xfrm>
          <a:off x="590550" y="20583525"/>
          <a:ext cx="53244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243</xdr:row>
      <xdr:rowOff>0</xdr:rowOff>
    </xdr:from>
    <xdr:to>
      <xdr:col>11</xdr:col>
      <xdr:colOff>0</xdr:colOff>
      <xdr:row>243</xdr:row>
      <xdr:rowOff>0</xdr:rowOff>
    </xdr:to>
    <xdr:sp>
      <xdr:nvSpPr>
        <xdr:cNvPr id="55" name="Text Box 227"/>
        <xdr:cNvSpPr txBox="1">
          <a:spLocks noChangeArrowheads="1"/>
        </xdr:cNvSpPr>
      </xdr:nvSpPr>
      <xdr:spPr>
        <a:xfrm>
          <a:off x="600075" y="460629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9525</xdr:colOff>
      <xdr:row>243</xdr:row>
      <xdr:rowOff>0</xdr:rowOff>
    </xdr:from>
    <xdr:to>
      <xdr:col>11</xdr:col>
      <xdr:colOff>0</xdr:colOff>
      <xdr:row>243</xdr:row>
      <xdr:rowOff>0</xdr:rowOff>
    </xdr:to>
    <xdr:sp>
      <xdr:nvSpPr>
        <xdr:cNvPr id="56" name="Text Box 229"/>
        <xdr:cNvSpPr txBox="1">
          <a:spLocks noChangeArrowheads="1"/>
        </xdr:cNvSpPr>
      </xdr:nvSpPr>
      <xdr:spPr>
        <a:xfrm>
          <a:off x="600075" y="460629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1</xdr:col>
      <xdr:colOff>9525</xdr:colOff>
      <xdr:row>106</xdr:row>
      <xdr:rowOff>0</xdr:rowOff>
    </xdr:from>
    <xdr:to>
      <xdr:col>11</xdr:col>
      <xdr:colOff>0</xdr:colOff>
      <xdr:row>106</xdr:row>
      <xdr:rowOff>0</xdr:rowOff>
    </xdr:to>
    <xdr:sp>
      <xdr:nvSpPr>
        <xdr:cNvPr id="57"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106</xdr:row>
      <xdr:rowOff>0</xdr:rowOff>
    </xdr:from>
    <xdr:to>
      <xdr:col>11</xdr:col>
      <xdr:colOff>0</xdr:colOff>
      <xdr:row>106</xdr:row>
      <xdr:rowOff>0</xdr:rowOff>
    </xdr:to>
    <xdr:sp>
      <xdr:nvSpPr>
        <xdr:cNvPr id="58"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106</xdr:row>
      <xdr:rowOff>0</xdr:rowOff>
    </xdr:from>
    <xdr:to>
      <xdr:col>11</xdr:col>
      <xdr:colOff>0</xdr:colOff>
      <xdr:row>106</xdr:row>
      <xdr:rowOff>0</xdr:rowOff>
    </xdr:to>
    <xdr:sp>
      <xdr:nvSpPr>
        <xdr:cNvPr id="59"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106</xdr:row>
      <xdr:rowOff>0</xdr:rowOff>
    </xdr:from>
    <xdr:to>
      <xdr:col>11</xdr:col>
      <xdr:colOff>0</xdr:colOff>
      <xdr:row>106</xdr:row>
      <xdr:rowOff>0</xdr:rowOff>
    </xdr:to>
    <xdr:sp>
      <xdr:nvSpPr>
        <xdr:cNvPr id="60"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2008 to the date of this announcement that has not been reflected in the quarterly financial statements for the twelve months ended 30 April 2008 except for the following: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111</xdr:row>
      <xdr:rowOff>0</xdr:rowOff>
    </xdr:from>
    <xdr:to>
      <xdr:col>11</xdr:col>
      <xdr:colOff>0</xdr:colOff>
      <xdr:row>111</xdr:row>
      <xdr:rowOff>0</xdr:rowOff>
    </xdr:to>
    <xdr:sp>
      <xdr:nvSpPr>
        <xdr:cNvPr id="61" name="Text Box 234"/>
        <xdr:cNvSpPr txBox="1">
          <a:spLocks noChangeArrowheads="1"/>
        </xdr:cNvSpPr>
      </xdr:nvSpPr>
      <xdr:spPr>
        <a:xfrm>
          <a:off x="590550" y="21155025"/>
          <a:ext cx="5324475" cy="0"/>
        </a:xfrm>
        <a:prstGeom prst="rect">
          <a:avLst/>
        </a:prstGeom>
        <a:noFill/>
        <a:ln w="9525" cmpd="sng">
          <a:noFill/>
        </a:ln>
      </xdr:spPr>
      <xdr:txBody>
        <a:bodyPr vertOverflow="clip" wrap="square" lIns="36576" tIns="22860" rIns="36576" bIns="0"/>
        <a:p>
          <a:pPr algn="l">
            <a:defRPr/>
          </a:pPr>
          <a:r>
            <a:rPr lang="en-US" cap="none" sz="1200" b="0" i="0" u="none" baseline="0">
              <a:solidFill>
                <a:srgbClr val="000000"/>
              </a:solidFill>
              <a:latin typeface="Arial"/>
              <a:ea typeface="Arial"/>
              <a:cs typeface="Arial"/>
            </a:rPr>
            <a:t>Investment in quoted shares, excluding associates, as at 31 January 2008 was as follows:</a:t>
          </a:r>
        </a:p>
      </xdr:txBody>
    </xdr:sp>
    <xdr:clientData/>
  </xdr:twoCellAnchor>
  <xdr:twoCellAnchor>
    <xdr:from>
      <xdr:col>9</xdr:col>
      <xdr:colOff>752475</xdr:colOff>
      <xdr:row>111</xdr:row>
      <xdr:rowOff>85725</xdr:rowOff>
    </xdr:from>
    <xdr:to>
      <xdr:col>10</xdr:col>
      <xdr:colOff>0</xdr:colOff>
      <xdr:row>111</xdr:row>
      <xdr:rowOff>85725</xdr:rowOff>
    </xdr:to>
    <xdr:sp>
      <xdr:nvSpPr>
        <xdr:cNvPr id="62" name="Line 235"/>
        <xdr:cNvSpPr>
          <a:spLocks/>
        </xdr:cNvSpPr>
      </xdr:nvSpPr>
      <xdr:spPr>
        <a:xfrm flipV="1">
          <a:off x="5372100" y="212407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111</xdr:row>
      <xdr:rowOff>95250</xdr:rowOff>
    </xdr:from>
    <xdr:to>
      <xdr:col>6</xdr:col>
      <xdr:colOff>457200</xdr:colOff>
      <xdr:row>111</xdr:row>
      <xdr:rowOff>95250</xdr:rowOff>
    </xdr:to>
    <xdr:sp>
      <xdr:nvSpPr>
        <xdr:cNvPr id="63" name="Line 236"/>
        <xdr:cNvSpPr>
          <a:spLocks/>
        </xdr:cNvSpPr>
      </xdr:nvSpPr>
      <xdr:spPr>
        <a:xfrm flipV="1">
          <a:off x="3248025" y="2125027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275</xdr:row>
      <xdr:rowOff>0</xdr:rowOff>
    </xdr:from>
    <xdr:to>
      <xdr:col>10</xdr:col>
      <xdr:colOff>76200</xdr:colOff>
      <xdr:row>275</xdr:row>
      <xdr:rowOff>0</xdr:rowOff>
    </xdr:to>
    <xdr:sp>
      <xdr:nvSpPr>
        <xdr:cNvPr id="64" name="Text 2"/>
        <xdr:cNvSpPr txBox="1">
          <a:spLocks noChangeArrowheads="1"/>
        </xdr:cNvSpPr>
      </xdr:nvSpPr>
      <xdr:spPr>
        <a:xfrm>
          <a:off x="257175" y="52377975"/>
          <a:ext cx="56197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65"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2008.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66"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twelve months ended 30 April </a:t>
          </a:r>
          <a:r>
            <a:rPr lang="en-US" cap="none" sz="1200" b="0" i="0" u="none" baseline="0">
              <a:solidFill>
                <a:srgbClr val="000000"/>
              </a:solidFill>
              <a:latin typeface="Arial"/>
              <a:ea typeface="Arial"/>
              <a:cs typeface="Arial"/>
            </a:rPr>
            <a:t>2008.</a:t>
          </a:r>
        </a:p>
      </xdr:txBody>
    </xdr:sp>
    <xdr:clientData/>
  </xdr:twoCellAnchor>
  <xdr:twoCellAnchor>
    <xdr:from>
      <xdr:col>1</xdr:col>
      <xdr:colOff>9525</xdr:colOff>
      <xdr:row>106</xdr:row>
      <xdr:rowOff>0</xdr:rowOff>
    </xdr:from>
    <xdr:to>
      <xdr:col>11</xdr:col>
      <xdr:colOff>0</xdr:colOff>
      <xdr:row>106</xdr:row>
      <xdr:rowOff>0</xdr:rowOff>
    </xdr:to>
    <xdr:sp>
      <xdr:nvSpPr>
        <xdr:cNvPr id="67" name="Text 2"/>
        <xdr:cNvSpPr txBox="1">
          <a:spLocks noChangeArrowheads="1"/>
        </xdr:cNvSpPr>
      </xdr:nvSpPr>
      <xdr:spPr>
        <a:xfrm>
          <a:off x="285750" y="20202525"/>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During the twelve months ended 30 April 2008, the Group registered a 12% improvement in FFB production over than that of the corresponding period in the preceding financial year mainly owing to more areas coming into maturity and increasing yield trend from the young matured oil palms in the Group's estates in Sabah.</a:t>
          </a:r>
        </a:p>
      </xdr:txBody>
    </xdr:sp>
    <xdr:clientData/>
  </xdr:twoCellAnchor>
  <xdr:twoCellAnchor>
    <xdr:from>
      <xdr:col>1</xdr:col>
      <xdr:colOff>0</xdr:colOff>
      <xdr:row>333</xdr:row>
      <xdr:rowOff>0</xdr:rowOff>
    </xdr:from>
    <xdr:to>
      <xdr:col>11</xdr:col>
      <xdr:colOff>0</xdr:colOff>
      <xdr:row>333</xdr:row>
      <xdr:rowOff>0</xdr:rowOff>
    </xdr:to>
    <xdr:sp>
      <xdr:nvSpPr>
        <xdr:cNvPr id="68" name="Text Box 248"/>
        <xdr:cNvSpPr txBox="1">
          <a:spLocks noChangeArrowheads="1"/>
        </xdr:cNvSpPr>
      </xdr:nvSpPr>
      <xdr:spPr>
        <a:xfrm>
          <a:off x="276225" y="631793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333</xdr:row>
      <xdr:rowOff>0</xdr:rowOff>
    </xdr:from>
    <xdr:to>
      <xdr:col>11</xdr:col>
      <xdr:colOff>0</xdr:colOff>
      <xdr:row>333</xdr:row>
      <xdr:rowOff>0</xdr:rowOff>
    </xdr:to>
    <xdr:sp>
      <xdr:nvSpPr>
        <xdr:cNvPr id="69" name="Text Box 249"/>
        <xdr:cNvSpPr txBox="1">
          <a:spLocks noChangeArrowheads="1"/>
        </xdr:cNvSpPr>
      </xdr:nvSpPr>
      <xdr:spPr>
        <a:xfrm>
          <a:off x="590550" y="6317932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8 January 2008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11 January 2008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333</xdr:row>
      <xdr:rowOff>0</xdr:rowOff>
    </xdr:from>
    <xdr:to>
      <xdr:col>11</xdr:col>
      <xdr:colOff>0</xdr:colOff>
      <xdr:row>333</xdr:row>
      <xdr:rowOff>0</xdr:rowOff>
    </xdr:to>
    <xdr:sp>
      <xdr:nvSpPr>
        <xdr:cNvPr id="70" name="Text Box 250"/>
        <xdr:cNvSpPr txBox="1">
          <a:spLocks noChangeArrowheads="1"/>
        </xdr:cNvSpPr>
      </xdr:nvSpPr>
      <xdr:spPr>
        <a:xfrm>
          <a:off x="276225" y="631793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10 sen gross per RM1.00 stock unit less of 26% Malaysian Income Tax in respect of the financial year ending 30 April 2008 will be payable on 24 January 2008 to Depositors whose names appear in the Record of Depositors at the close of business at 5.00 p.m. on 11 January 2008.</a:t>
          </a:r>
        </a:p>
      </xdr:txBody>
    </xdr:sp>
    <xdr:clientData/>
  </xdr:twoCellAnchor>
  <xdr:twoCellAnchor>
    <xdr:from>
      <xdr:col>1</xdr:col>
      <xdr:colOff>9525</xdr:colOff>
      <xdr:row>6</xdr:row>
      <xdr:rowOff>0</xdr:rowOff>
    </xdr:from>
    <xdr:to>
      <xdr:col>11</xdr:col>
      <xdr:colOff>0</xdr:colOff>
      <xdr:row>6</xdr:row>
      <xdr:rowOff>0</xdr:rowOff>
    </xdr:to>
    <xdr:sp>
      <xdr:nvSpPr>
        <xdr:cNvPr id="71"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72"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11</xdr:col>
      <xdr:colOff>0</xdr:colOff>
      <xdr:row>6</xdr:row>
      <xdr:rowOff>0</xdr:rowOff>
    </xdr:to>
    <xdr:sp>
      <xdr:nvSpPr>
        <xdr:cNvPr id="73" name="Text 2"/>
        <xdr:cNvSpPr txBox="1">
          <a:spLocks noChangeArrowheads="1"/>
        </xdr:cNvSpPr>
      </xdr:nvSpPr>
      <xdr:spPr>
        <a:xfrm>
          <a:off x="285750" y="1162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twelve months ended 30 April 2008.</a:t>
          </a:r>
        </a:p>
      </xdr:txBody>
    </xdr:sp>
    <xdr:clientData/>
  </xdr:twoCellAnchor>
  <xdr:twoCellAnchor>
    <xdr:from>
      <xdr:col>2</xdr:col>
      <xdr:colOff>0</xdr:colOff>
      <xdr:row>108</xdr:row>
      <xdr:rowOff>0</xdr:rowOff>
    </xdr:from>
    <xdr:to>
      <xdr:col>11</xdr:col>
      <xdr:colOff>0</xdr:colOff>
      <xdr:row>108</xdr:row>
      <xdr:rowOff>0</xdr:rowOff>
    </xdr:to>
    <xdr:sp>
      <xdr:nvSpPr>
        <xdr:cNvPr id="74" name="Text Box 1273"/>
        <xdr:cNvSpPr txBox="1">
          <a:spLocks noChangeArrowheads="1"/>
        </xdr:cNvSpPr>
      </xdr:nvSpPr>
      <xdr:spPr>
        <a:xfrm>
          <a:off x="590550" y="2058352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Particulars of purchase and sale of quoted securities and profit arising therefrom for the current quarter and current financial year-to-date ended 30 April 2008 were as follows:</a:t>
          </a:r>
        </a:p>
      </xdr:txBody>
    </xdr:sp>
    <xdr:clientData/>
  </xdr:twoCellAnchor>
  <xdr:twoCellAnchor>
    <xdr:from>
      <xdr:col>2</xdr:col>
      <xdr:colOff>0</xdr:colOff>
      <xdr:row>111</xdr:row>
      <xdr:rowOff>0</xdr:rowOff>
    </xdr:from>
    <xdr:to>
      <xdr:col>11</xdr:col>
      <xdr:colOff>0</xdr:colOff>
      <xdr:row>111</xdr:row>
      <xdr:rowOff>0</xdr:rowOff>
    </xdr:to>
    <xdr:sp>
      <xdr:nvSpPr>
        <xdr:cNvPr id="75" name="Text Box 1274"/>
        <xdr:cNvSpPr txBox="1">
          <a:spLocks noChangeArrowheads="1"/>
        </xdr:cNvSpPr>
      </xdr:nvSpPr>
      <xdr:spPr>
        <a:xfrm>
          <a:off x="590550" y="21155025"/>
          <a:ext cx="53244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129</xdr:row>
      <xdr:rowOff>0</xdr:rowOff>
    </xdr:from>
    <xdr:to>
      <xdr:col>11</xdr:col>
      <xdr:colOff>0</xdr:colOff>
      <xdr:row>129</xdr:row>
      <xdr:rowOff>0</xdr:rowOff>
    </xdr:to>
    <xdr:sp>
      <xdr:nvSpPr>
        <xdr:cNvPr id="76" name="Text Box 1275"/>
        <xdr:cNvSpPr txBox="1">
          <a:spLocks noChangeArrowheads="1"/>
        </xdr:cNvSpPr>
      </xdr:nvSpPr>
      <xdr:spPr>
        <a:xfrm>
          <a:off x="276225" y="2437447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sale of unquoted investments and/or properties during the twelve months ended 30 April 2008 except for the government land acquisition of 0.82 hectares at Leong Hin San Estate and 2.02 hectares at Melaka Pinda Estate which resulted in a surplus of RM301,000.</a:t>
          </a:r>
        </a:p>
      </xdr:txBody>
    </xdr:sp>
    <xdr:clientData/>
  </xdr:twoCellAnchor>
  <xdr:twoCellAnchor>
    <xdr:from>
      <xdr:col>1</xdr:col>
      <xdr:colOff>0</xdr:colOff>
      <xdr:row>151</xdr:row>
      <xdr:rowOff>0</xdr:rowOff>
    </xdr:from>
    <xdr:to>
      <xdr:col>11</xdr:col>
      <xdr:colOff>0</xdr:colOff>
      <xdr:row>151</xdr:row>
      <xdr:rowOff>0</xdr:rowOff>
    </xdr:to>
    <xdr:sp>
      <xdr:nvSpPr>
        <xdr:cNvPr id="77" name="Text Box 1276"/>
        <xdr:cNvSpPr txBox="1">
          <a:spLocks noChangeArrowheads="1"/>
        </xdr:cNvSpPr>
      </xdr:nvSpPr>
      <xdr:spPr>
        <a:xfrm>
          <a:off x="276225" y="28498800"/>
          <a:ext cx="56388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251</xdr:row>
      <xdr:rowOff>0</xdr:rowOff>
    </xdr:from>
    <xdr:to>
      <xdr:col>10</xdr:col>
      <xdr:colOff>95250</xdr:colOff>
      <xdr:row>251</xdr:row>
      <xdr:rowOff>0</xdr:rowOff>
    </xdr:to>
    <xdr:sp>
      <xdr:nvSpPr>
        <xdr:cNvPr id="78" name="Text Box 228"/>
        <xdr:cNvSpPr txBox="1">
          <a:spLocks noChangeArrowheads="1"/>
        </xdr:cNvSpPr>
      </xdr:nvSpPr>
      <xdr:spPr>
        <a:xfrm>
          <a:off x="1104900" y="47586900"/>
          <a:ext cx="47910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106</xdr:row>
      <xdr:rowOff>0</xdr:rowOff>
    </xdr:from>
    <xdr:to>
      <xdr:col>11</xdr:col>
      <xdr:colOff>0</xdr:colOff>
      <xdr:row>106</xdr:row>
      <xdr:rowOff>0</xdr:rowOff>
    </xdr:to>
    <xdr:sp>
      <xdr:nvSpPr>
        <xdr:cNvPr id="79" name="Text Box 89"/>
        <xdr:cNvSpPr txBox="1">
          <a:spLocks noChangeArrowheads="1"/>
        </xdr:cNvSpPr>
      </xdr:nvSpPr>
      <xdr:spPr>
        <a:xfrm>
          <a:off x="590550" y="20202525"/>
          <a:ext cx="53244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106</xdr:row>
      <xdr:rowOff>0</xdr:rowOff>
    </xdr:from>
    <xdr:to>
      <xdr:col>11</xdr:col>
      <xdr:colOff>0</xdr:colOff>
      <xdr:row>106</xdr:row>
      <xdr:rowOff>0</xdr:rowOff>
    </xdr:to>
    <xdr:sp>
      <xdr:nvSpPr>
        <xdr:cNvPr id="80" name="Text Box 226"/>
        <xdr:cNvSpPr txBox="1">
          <a:spLocks noChangeArrowheads="1"/>
        </xdr:cNvSpPr>
      </xdr:nvSpPr>
      <xdr:spPr>
        <a:xfrm>
          <a:off x="590550" y="20202525"/>
          <a:ext cx="53244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106</xdr:row>
      <xdr:rowOff>0</xdr:rowOff>
    </xdr:from>
    <xdr:to>
      <xdr:col>11</xdr:col>
      <xdr:colOff>19050</xdr:colOff>
      <xdr:row>106</xdr:row>
      <xdr:rowOff>0</xdr:rowOff>
    </xdr:to>
    <xdr:sp>
      <xdr:nvSpPr>
        <xdr:cNvPr id="81" name="Text Box 1280"/>
        <xdr:cNvSpPr txBox="1">
          <a:spLocks noChangeArrowheads="1"/>
        </xdr:cNvSpPr>
      </xdr:nvSpPr>
      <xdr:spPr>
        <a:xfrm>
          <a:off x="276225" y="20202525"/>
          <a:ext cx="565785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Proposed Disposal Of 20.85% Equity Interest In An Associate, PacificMas Berhad ("PacificMas")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9 January 2008, the Company received a notification from PacificMas on the  conditional take-over offer by OCBC Capital (Malaysia) Sdn Bhd (formerly known as OSPL Holdings Sdn. Bhd.) (“OCSB”) to acquire all the voting shares in PacificMas not already owned at a cash consideration of RM4.30 per share.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the recommendation of the Board of Directors,  the shareholders at the Extraordinary General Meeting held on 6 March 2008, have passed the ordinary resolution to approve the disposal of 35,651,860 ordinary shares of RM1.00 each representing 20.85% of the issued and paid-up share capital of PacificMas to OCSB  for a total cash consideration of RM153,302,998 ("Offer").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24 March 2008, CIMB Investment Bank Berhad and OCBC Advisers (Malaysia) Sdn Bhd, on behalf of OCSB, announced that OCSB has received acceptance from the holders of the Offer Shares, resulting in OCSB holding in aggregate (together with such voting shares in PacificMas that are already acquired, held or entitled to be acquired or held by OCSB) more than 50% of the voting shares of PacificMas. Accordingly, the Offer has become unconditional on 24 March 2008. The cash consideration has been despatched to the Company on 14 April 2008.</a:t>
          </a:r>
        </a:p>
      </xdr:txBody>
    </xdr:sp>
    <xdr:clientData/>
  </xdr:twoCellAnchor>
  <xdr:twoCellAnchor>
    <xdr:from>
      <xdr:col>2</xdr:col>
      <xdr:colOff>9525</xdr:colOff>
      <xdr:row>258</xdr:row>
      <xdr:rowOff>0</xdr:rowOff>
    </xdr:from>
    <xdr:to>
      <xdr:col>11</xdr:col>
      <xdr:colOff>0</xdr:colOff>
      <xdr:row>258</xdr:row>
      <xdr:rowOff>0</xdr:rowOff>
    </xdr:to>
    <xdr:sp>
      <xdr:nvSpPr>
        <xdr:cNvPr id="82" name="Text Box 66"/>
        <xdr:cNvSpPr txBox="1">
          <a:spLocks noChangeArrowheads="1"/>
        </xdr:cNvSpPr>
      </xdr:nvSpPr>
      <xdr:spPr>
        <a:xfrm>
          <a:off x="600075" y="489204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9525</xdr:colOff>
      <xdr:row>258</xdr:row>
      <xdr:rowOff>0</xdr:rowOff>
    </xdr:from>
    <xdr:to>
      <xdr:col>11</xdr:col>
      <xdr:colOff>0</xdr:colOff>
      <xdr:row>258</xdr:row>
      <xdr:rowOff>0</xdr:rowOff>
    </xdr:to>
    <xdr:sp>
      <xdr:nvSpPr>
        <xdr:cNvPr id="83" name="Text Box 227"/>
        <xdr:cNvSpPr txBox="1">
          <a:spLocks noChangeArrowheads="1"/>
        </xdr:cNvSpPr>
      </xdr:nvSpPr>
      <xdr:spPr>
        <a:xfrm>
          <a:off x="600075" y="489204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4</xdr:col>
      <xdr:colOff>0</xdr:colOff>
      <xdr:row>258</xdr:row>
      <xdr:rowOff>0</xdr:rowOff>
    </xdr:from>
    <xdr:to>
      <xdr:col>10</xdr:col>
      <xdr:colOff>95250</xdr:colOff>
      <xdr:row>258</xdr:row>
      <xdr:rowOff>0</xdr:rowOff>
    </xdr:to>
    <xdr:sp>
      <xdr:nvSpPr>
        <xdr:cNvPr id="84" name="Text Box 228"/>
        <xdr:cNvSpPr txBox="1">
          <a:spLocks noChangeArrowheads="1"/>
        </xdr:cNvSpPr>
      </xdr:nvSpPr>
      <xdr:spPr>
        <a:xfrm>
          <a:off x="1104900" y="48920400"/>
          <a:ext cx="47910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1995 - Cont'd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Following from this, apart from having received RM744,990 in respect of the principal amount pertaining to the compulsory acquisition of the abovementioned land in accordance with the Order of the High Court, the Company had also on 25 January 2008 received RM853,542 in respect of the increased principal amount as ordered by the Court of Appeal in accordance with its Order of 23 October 2007. There remains however outstanding interest sum to be paid.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is of the opinion that the outstanding interest sum is not expected to have any significant impact on the financial position of the Group.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258</xdr:row>
      <xdr:rowOff>0</xdr:rowOff>
    </xdr:from>
    <xdr:to>
      <xdr:col>11</xdr:col>
      <xdr:colOff>0</xdr:colOff>
      <xdr:row>258</xdr:row>
      <xdr:rowOff>0</xdr:rowOff>
    </xdr:to>
    <xdr:sp>
      <xdr:nvSpPr>
        <xdr:cNvPr id="85" name="Text Box 229"/>
        <xdr:cNvSpPr txBox="1">
          <a:spLocks noChangeArrowheads="1"/>
        </xdr:cNvSpPr>
      </xdr:nvSpPr>
      <xdr:spPr>
        <a:xfrm>
          <a:off x="600075" y="48920400"/>
          <a:ext cx="53149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4</xdr:col>
      <xdr:colOff>9525</xdr:colOff>
      <xdr:row>232</xdr:row>
      <xdr:rowOff>0</xdr:rowOff>
    </xdr:from>
    <xdr:to>
      <xdr:col>11</xdr:col>
      <xdr:colOff>0</xdr:colOff>
      <xdr:row>232</xdr:row>
      <xdr:rowOff>0</xdr:rowOff>
    </xdr:to>
    <xdr:sp>
      <xdr:nvSpPr>
        <xdr:cNvPr id="86" name="Text Box 88"/>
        <xdr:cNvSpPr txBox="1">
          <a:spLocks noChangeArrowheads="1"/>
        </xdr:cNvSpPr>
      </xdr:nvSpPr>
      <xdr:spPr>
        <a:xfrm>
          <a:off x="1114425" y="43967400"/>
          <a:ext cx="48006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337.52 hectares of the Company’s land in Daerah Alor Gajah, Melaka by the Melaka State Government in 1996 - Cont'd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7 March 2008, the Company received payment  of RM808,479 in respect of the compensation awarded by the High Court. This payment has however been received under protest by the Company as the Company does not agree to the compensation amount as calculated by the Land Administrator. Further there remains outstanding interest sum to be paid.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is unable to express an opinion on the outcome of the litigations mentioned above. However, the outcome is not expected to have any significant impact on the financial position of the Group.</a:t>
          </a:r>
        </a:p>
      </xdr:txBody>
    </xdr:sp>
    <xdr:clientData/>
  </xdr:twoCellAnchor>
  <xdr:twoCellAnchor>
    <xdr:from>
      <xdr:col>4</xdr:col>
      <xdr:colOff>0</xdr:colOff>
      <xdr:row>232</xdr:row>
      <xdr:rowOff>0</xdr:rowOff>
    </xdr:from>
    <xdr:to>
      <xdr:col>10</xdr:col>
      <xdr:colOff>95250</xdr:colOff>
      <xdr:row>232</xdr:row>
      <xdr:rowOff>0</xdr:rowOff>
    </xdr:to>
    <xdr:sp>
      <xdr:nvSpPr>
        <xdr:cNvPr id="87" name="Text Box 228"/>
        <xdr:cNvSpPr txBox="1">
          <a:spLocks noChangeArrowheads="1"/>
        </xdr:cNvSpPr>
      </xdr:nvSpPr>
      <xdr:spPr>
        <a:xfrm>
          <a:off x="1104900" y="43967400"/>
          <a:ext cx="47910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65</xdr:row>
      <xdr:rowOff>95250</xdr:rowOff>
    </xdr:from>
    <xdr:to>
      <xdr:col>11</xdr:col>
      <xdr:colOff>0</xdr:colOff>
      <xdr:row>67</xdr:row>
      <xdr:rowOff>0</xdr:rowOff>
    </xdr:to>
    <xdr:sp>
      <xdr:nvSpPr>
        <xdr:cNvPr id="88" name="Text 2"/>
        <xdr:cNvSpPr txBox="1">
          <a:spLocks noChangeArrowheads="1"/>
        </xdr:cNvSpPr>
      </xdr:nvSpPr>
      <xdr:spPr>
        <a:xfrm>
          <a:off x="285750" y="12401550"/>
          <a:ext cx="5629275" cy="6477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67</xdr:row>
      <xdr:rowOff>0</xdr:rowOff>
    </xdr:from>
    <xdr:to>
      <xdr:col>11</xdr:col>
      <xdr:colOff>0</xdr:colOff>
      <xdr:row>67</xdr:row>
      <xdr:rowOff>0</xdr:rowOff>
    </xdr:to>
    <xdr:sp>
      <xdr:nvSpPr>
        <xdr:cNvPr id="89" name="Text 2"/>
        <xdr:cNvSpPr txBox="1">
          <a:spLocks noChangeArrowheads="1"/>
        </xdr:cNvSpPr>
      </xdr:nvSpPr>
      <xdr:spPr>
        <a:xfrm>
          <a:off x="285750" y="13049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During the financial year ended 30 April 2008, the Group registered a 15% improvement in FFB production over than that of the preceding financial year mainly because of more areas coming into maturity and increasing yield trend from the young matured oil palms in the Group's estates in Sabah.</a:t>
          </a:r>
        </a:p>
      </xdr:txBody>
    </xdr:sp>
    <xdr:clientData/>
  </xdr:twoCellAnchor>
  <xdr:twoCellAnchor>
    <xdr:from>
      <xdr:col>1</xdr:col>
      <xdr:colOff>9525</xdr:colOff>
      <xdr:row>69</xdr:row>
      <xdr:rowOff>0</xdr:rowOff>
    </xdr:from>
    <xdr:to>
      <xdr:col>11</xdr:col>
      <xdr:colOff>0</xdr:colOff>
      <xdr:row>69</xdr:row>
      <xdr:rowOff>0</xdr:rowOff>
    </xdr:to>
    <xdr:sp>
      <xdr:nvSpPr>
        <xdr:cNvPr id="90" name="Text 2"/>
        <xdr:cNvSpPr txBox="1">
          <a:spLocks noChangeArrowheads="1"/>
        </xdr:cNvSpPr>
      </xdr:nvSpPr>
      <xdr:spPr>
        <a:xfrm>
          <a:off x="285750" y="13430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1</xdr:col>
      <xdr:colOff>9525</xdr:colOff>
      <xdr:row>69</xdr:row>
      <xdr:rowOff>0</xdr:rowOff>
    </xdr:from>
    <xdr:to>
      <xdr:col>11</xdr:col>
      <xdr:colOff>0</xdr:colOff>
      <xdr:row>69</xdr:row>
      <xdr:rowOff>0</xdr:rowOff>
    </xdr:to>
    <xdr:sp>
      <xdr:nvSpPr>
        <xdr:cNvPr id="91" name="Text 2"/>
        <xdr:cNvSpPr txBox="1">
          <a:spLocks noChangeArrowheads="1"/>
        </xdr:cNvSpPr>
      </xdr:nvSpPr>
      <xdr:spPr>
        <a:xfrm>
          <a:off x="285750" y="13430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69</xdr:row>
      <xdr:rowOff>0</xdr:rowOff>
    </xdr:from>
    <xdr:to>
      <xdr:col>11</xdr:col>
      <xdr:colOff>0</xdr:colOff>
      <xdr:row>69</xdr:row>
      <xdr:rowOff>0</xdr:rowOff>
    </xdr:to>
    <xdr:sp>
      <xdr:nvSpPr>
        <xdr:cNvPr id="92" name="Text 2"/>
        <xdr:cNvSpPr txBox="1">
          <a:spLocks noChangeArrowheads="1"/>
        </xdr:cNvSpPr>
      </xdr:nvSpPr>
      <xdr:spPr>
        <a:xfrm>
          <a:off x="285750" y="13430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69</xdr:row>
      <xdr:rowOff>0</xdr:rowOff>
    </xdr:from>
    <xdr:to>
      <xdr:col>11</xdr:col>
      <xdr:colOff>0</xdr:colOff>
      <xdr:row>69</xdr:row>
      <xdr:rowOff>0</xdr:rowOff>
    </xdr:to>
    <xdr:sp>
      <xdr:nvSpPr>
        <xdr:cNvPr id="93" name="Text 2"/>
        <xdr:cNvSpPr txBox="1">
          <a:spLocks noChangeArrowheads="1"/>
        </xdr:cNvSpPr>
      </xdr:nvSpPr>
      <xdr:spPr>
        <a:xfrm>
          <a:off x="285750" y="13430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2007 to the date of this announcement that has not been reflected in the financial statements for the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75</xdr:row>
      <xdr:rowOff>0</xdr:rowOff>
    </xdr:from>
    <xdr:to>
      <xdr:col>11</xdr:col>
      <xdr:colOff>0</xdr:colOff>
      <xdr:row>75</xdr:row>
      <xdr:rowOff>0</xdr:rowOff>
    </xdr:to>
    <xdr:sp>
      <xdr:nvSpPr>
        <xdr:cNvPr id="94" name="Text 2"/>
        <xdr:cNvSpPr txBox="1">
          <a:spLocks noChangeArrowheads="1"/>
        </xdr:cNvSpPr>
      </xdr:nvSpPr>
      <xdr:spPr>
        <a:xfrm>
          <a:off x="285750" y="14573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75</xdr:row>
      <xdr:rowOff>0</xdr:rowOff>
    </xdr:from>
    <xdr:to>
      <xdr:col>11</xdr:col>
      <xdr:colOff>0</xdr:colOff>
      <xdr:row>75</xdr:row>
      <xdr:rowOff>0</xdr:rowOff>
    </xdr:to>
    <xdr:sp>
      <xdr:nvSpPr>
        <xdr:cNvPr id="95" name="Text 2"/>
        <xdr:cNvSpPr txBox="1">
          <a:spLocks noChangeArrowheads="1"/>
        </xdr:cNvSpPr>
      </xdr:nvSpPr>
      <xdr:spPr>
        <a:xfrm>
          <a:off x="285750" y="145732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75</xdr:row>
      <xdr:rowOff>0</xdr:rowOff>
    </xdr:from>
    <xdr:to>
      <xdr:col>11</xdr:col>
      <xdr:colOff>0</xdr:colOff>
      <xdr:row>75</xdr:row>
      <xdr:rowOff>0</xdr:rowOff>
    </xdr:to>
    <xdr:sp>
      <xdr:nvSpPr>
        <xdr:cNvPr id="96" name="Text 2"/>
        <xdr:cNvSpPr txBox="1">
          <a:spLocks noChangeArrowheads="1"/>
        </xdr:cNvSpPr>
      </xdr:nvSpPr>
      <xdr:spPr>
        <a:xfrm>
          <a:off x="285750" y="14573250"/>
          <a:ext cx="56292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11</xdr:col>
      <xdr:colOff>0</xdr:colOff>
      <xdr:row>81</xdr:row>
      <xdr:rowOff>0</xdr:rowOff>
    </xdr:to>
    <xdr:sp>
      <xdr:nvSpPr>
        <xdr:cNvPr id="97" name="Text Box 89"/>
        <xdr:cNvSpPr txBox="1">
          <a:spLocks noChangeArrowheads="1"/>
        </xdr:cNvSpPr>
      </xdr:nvSpPr>
      <xdr:spPr>
        <a:xfrm>
          <a:off x="590550" y="15716250"/>
          <a:ext cx="53244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81</xdr:row>
      <xdr:rowOff>0</xdr:rowOff>
    </xdr:from>
    <xdr:to>
      <xdr:col>11</xdr:col>
      <xdr:colOff>0</xdr:colOff>
      <xdr:row>81</xdr:row>
      <xdr:rowOff>0</xdr:rowOff>
    </xdr:to>
    <xdr:sp>
      <xdr:nvSpPr>
        <xdr:cNvPr id="98" name="Text Box 226"/>
        <xdr:cNvSpPr txBox="1">
          <a:spLocks noChangeArrowheads="1"/>
        </xdr:cNvSpPr>
      </xdr:nvSpPr>
      <xdr:spPr>
        <a:xfrm>
          <a:off x="590550" y="15716250"/>
          <a:ext cx="53244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11</xdr:col>
      <xdr:colOff>0</xdr:colOff>
      <xdr:row>81</xdr:row>
      <xdr:rowOff>0</xdr:rowOff>
    </xdr:to>
    <xdr:sp>
      <xdr:nvSpPr>
        <xdr:cNvPr id="99" name="Text Box 1273"/>
        <xdr:cNvSpPr txBox="1">
          <a:spLocks noChangeArrowheads="1"/>
        </xdr:cNvSpPr>
      </xdr:nvSpPr>
      <xdr:spPr>
        <a:xfrm>
          <a:off x="590550" y="15716250"/>
          <a:ext cx="53244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251</xdr:row>
      <xdr:rowOff>0</xdr:rowOff>
    </xdr:from>
    <xdr:to>
      <xdr:col>10</xdr:col>
      <xdr:colOff>95250</xdr:colOff>
      <xdr:row>251</xdr:row>
      <xdr:rowOff>0</xdr:rowOff>
    </xdr:to>
    <xdr:sp>
      <xdr:nvSpPr>
        <xdr:cNvPr id="100" name="Text Box 228"/>
        <xdr:cNvSpPr txBox="1">
          <a:spLocks noChangeArrowheads="1"/>
        </xdr:cNvSpPr>
      </xdr:nvSpPr>
      <xdr:spPr>
        <a:xfrm>
          <a:off x="1104900" y="47586900"/>
          <a:ext cx="47910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4</xdr:col>
      <xdr:colOff>0</xdr:colOff>
      <xdr:row>251</xdr:row>
      <xdr:rowOff>0</xdr:rowOff>
    </xdr:from>
    <xdr:to>
      <xdr:col>10</xdr:col>
      <xdr:colOff>95250</xdr:colOff>
      <xdr:row>251</xdr:row>
      <xdr:rowOff>0</xdr:rowOff>
    </xdr:to>
    <xdr:sp>
      <xdr:nvSpPr>
        <xdr:cNvPr id="101" name="Text Box 228"/>
        <xdr:cNvSpPr txBox="1">
          <a:spLocks noChangeArrowheads="1"/>
        </xdr:cNvSpPr>
      </xdr:nvSpPr>
      <xdr:spPr>
        <a:xfrm>
          <a:off x="1104900" y="47586900"/>
          <a:ext cx="479107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330</xdr:row>
      <xdr:rowOff>0</xdr:rowOff>
    </xdr:from>
    <xdr:to>
      <xdr:col>11</xdr:col>
      <xdr:colOff>0</xdr:colOff>
      <xdr:row>330</xdr:row>
      <xdr:rowOff>0</xdr:rowOff>
    </xdr:to>
    <xdr:sp>
      <xdr:nvSpPr>
        <xdr:cNvPr id="102" name="Text Box 3561"/>
        <xdr:cNvSpPr txBox="1">
          <a:spLocks noChangeArrowheads="1"/>
        </xdr:cNvSpPr>
      </xdr:nvSpPr>
      <xdr:spPr>
        <a:xfrm>
          <a:off x="276225" y="626078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Company, at its forthcoming Annual General Meeting, will recommend to its stockholders for approval, a final dividend of 45 sen less 25% taxation per stock unit in respect of current financial year ended 30 April 2008 (previous financial year 2006/2007: final and special dividend of 10 sen and 15 sen respectively, less 27% taxation).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proposed final dividend will be paid on 22 September 2008.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Together with the interim dividend of 10 sen less 26% taxation which had been paid on 24 January 2008, the total dividend for the financial year ended 30 April 2008 is 55 sen gross (previous financial year 2006/2007: 31 sen gross).
</a:t>
          </a:r>
          <a:r>
            <a:rPr lang="en-US" cap="none" sz="1200" b="0" i="0" u="none" baseline="0">
              <a:solidFill>
                <a:srgbClr val="000000"/>
              </a:solidFill>
              <a:latin typeface="Arial"/>
              <a:ea typeface="Arial"/>
              <a:cs typeface="Arial"/>
            </a:rPr>
            <a:t>
</a:t>
          </a:r>
        </a:p>
      </xdr:txBody>
    </xdr:sp>
    <xdr:clientData/>
  </xdr:twoCellAnchor>
  <xdr:twoCellAnchor>
    <xdr:from>
      <xdr:col>11</xdr:col>
      <xdr:colOff>0</xdr:colOff>
      <xdr:row>24</xdr:row>
      <xdr:rowOff>0</xdr:rowOff>
    </xdr:from>
    <xdr:to>
      <xdr:col>11</xdr:col>
      <xdr:colOff>38100</xdr:colOff>
      <xdr:row>24</xdr:row>
      <xdr:rowOff>0</xdr:rowOff>
    </xdr:to>
    <xdr:sp>
      <xdr:nvSpPr>
        <xdr:cNvPr id="103" name="Text 2"/>
        <xdr:cNvSpPr txBox="1">
          <a:spLocks noChangeArrowheads="1"/>
        </xdr:cNvSpPr>
      </xdr:nvSpPr>
      <xdr:spPr>
        <a:xfrm>
          <a:off x="5915025" y="4591050"/>
          <a:ext cx="38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24</xdr:row>
      <xdr:rowOff>0</xdr:rowOff>
    </xdr:from>
    <xdr:to>
      <xdr:col>11</xdr:col>
      <xdr:colOff>0</xdr:colOff>
      <xdr:row>24</xdr:row>
      <xdr:rowOff>0</xdr:rowOff>
    </xdr:to>
    <xdr:sp>
      <xdr:nvSpPr>
        <xdr:cNvPr id="104" name="Text 2"/>
        <xdr:cNvSpPr txBox="1">
          <a:spLocks noChangeArrowheads="1"/>
        </xdr:cNvSpPr>
      </xdr:nvSpPr>
      <xdr:spPr>
        <a:xfrm>
          <a:off x="285750" y="459105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no contingent liabilities or contingent assets had arisen since the last balance sheet date as at 30 April 2007.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17</xdr:row>
      <xdr:rowOff>0</xdr:rowOff>
    </xdr:from>
    <xdr:to>
      <xdr:col>11</xdr:col>
      <xdr:colOff>0</xdr:colOff>
      <xdr:row>17</xdr:row>
      <xdr:rowOff>0</xdr:rowOff>
    </xdr:to>
    <xdr:sp>
      <xdr:nvSpPr>
        <xdr:cNvPr id="105" name="Text 2"/>
        <xdr:cNvSpPr txBox="1">
          <a:spLocks noChangeArrowheads="1"/>
        </xdr:cNvSpPr>
      </xdr:nvSpPr>
      <xdr:spPr>
        <a:xfrm>
          <a:off x="285750" y="3257550"/>
          <a:ext cx="56292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330</xdr:row>
      <xdr:rowOff>0</xdr:rowOff>
    </xdr:from>
    <xdr:to>
      <xdr:col>11</xdr:col>
      <xdr:colOff>0</xdr:colOff>
      <xdr:row>330</xdr:row>
      <xdr:rowOff>0</xdr:rowOff>
    </xdr:to>
    <xdr:sp>
      <xdr:nvSpPr>
        <xdr:cNvPr id="106" name="Text Box 3568"/>
        <xdr:cNvSpPr txBox="1">
          <a:spLocks noChangeArrowheads="1"/>
        </xdr:cNvSpPr>
      </xdr:nvSpPr>
      <xdr:spPr>
        <a:xfrm>
          <a:off x="276225" y="626078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 final dividend of 45 sen less 25% taxation per RM1.00 stock unit in respect of the financial year ended 30 April 2008, if approved by the Stockholders at the forthcoming Annual General Meeting, will be paid on 22 September 2008 to Depositors whose name appear in the Record of Depositors at the close business at 5.00 p.m. on 10 September 2008.</a:t>
          </a:r>
        </a:p>
      </xdr:txBody>
    </xdr:sp>
    <xdr:clientData/>
  </xdr:twoCellAnchor>
  <xdr:twoCellAnchor>
    <xdr:from>
      <xdr:col>1</xdr:col>
      <xdr:colOff>0</xdr:colOff>
      <xdr:row>330</xdr:row>
      <xdr:rowOff>0</xdr:rowOff>
    </xdr:from>
    <xdr:to>
      <xdr:col>11</xdr:col>
      <xdr:colOff>0</xdr:colOff>
      <xdr:row>330</xdr:row>
      <xdr:rowOff>0</xdr:rowOff>
    </xdr:to>
    <xdr:sp>
      <xdr:nvSpPr>
        <xdr:cNvPr id="107" name="Text Box 3569"/>
        <xdr:cNvSpPr txBox="1">
          <a:spLocks noChangeArrowheads="1"/>
        </xdr:cNvSpPr>
      </xdr:nvSpPr>
      <xdr:spPr>
        <a:xfrm>
          <a:off x="276225" y="62607825"/>
          <a:ext cx="5638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330</xdr:row>
      <xdr:rowOff>0</xdr:rowOff>
    </xdr:from>
    <xdr:to>
      <xdr:col>11</xdr:col>
      <xdr:colOff>0</xdr:colOff>
      <xdr:row>330</xdr:row>
      <xdr:rowOff>0</xdr:rowOff>
    </xdr:to>
    <xdr:sp>
      <xdr:nvSpPr>
        <xdr:cNvPr id="108" name="Text Box 3570"/>
        <xdr:cNvSpPr txBox="1">
          <a:spLocks noChangeArrowheads="1"/>
        </xdr:cNvSpPr>
      </xdr:nvSpPr>
      <xdr:spPr>
        <a:xfrm>
          <a:off x="590550" y="62607825"/>
          <a:ext cx="53244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8 September 2008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10 September 2008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E22" sqref="E22"/>
    </sheetView>
  </sheetViews>
  <sheetFormatPr defaultColWidth="9.140625" defaultRowHeight="12.75"/>
  <cols>
    <col min="1" max="2" width="9.140625" style="130" customWidth="1"/>
    <col min="3" max="3" width="10.8515625" style="130" customWidth="1"/>
    <col min="4" max="4" width="11.57421875" style="130" customWidth="1"/>
    <col min="5" max="5" width="12.00390625" style="133" customWidth="1"/>
    <col min="6" max="6" width="1.7109375" style="138" customWidth="1"/>
    <col min="7" max="7" width="12.00390625" style="133" customWidth="1"/>
    <col min="8" max="8" width="1.7109375" style="168" customWidth="1"/>
    <col min="9" max="9" width="12.00390625" style="133" customWidth="1"/>
    <col min="10" max="10" width="1.7109375" style="131" customWidth="1"/>
    <col min="11" max="11" width="12.00390625" style="133" customWidth="1"/>
    <col min="12" max="12" width="1.7109375" style="132" customWidth="1"/>
    <col min="13" max="13" width="9.7109375" style="130" bestFit="1" customWidth="1"/>
    <col min="14" max="16384" width="9.140625" style="130" customWidth="1"/>
  </cols>
  <sheetData>
    <row r="1" spans="1:11" ht="18">
      <c r="A1" s="1" t="s">
        <v>0</v>
      </c>
      <c r="K1" s="126"/>
    </row>
    <row r="2" ht="15" customHeight="1">
      <c r="A2" s="130" t="s">
        <v>1</v>
      </c>
    </row>
    <row r="4" spans="1:12" s="6" customFormat="1" ht="15.75">
      <c r="A4" s="54" t="s">
        <v>2</v>
      </c>
      <c r="E4" s="35"/>
      <c r="F4" s="39"/>
      <c r="G4" s="35"/>
      <c r="H4" s="169"/>
      <c r="I4" s="35"/>
      <c r="J4" s="9"/>
      <c r="K4" s="35"/>
      <c r="L4" s="33"/>
    </row>
    <row r="5" spans="1:12" s="6" customFormat="1" ht="15.75">
      <c r="A5" s="54" t="s">
        <v>240</v>
      </c>
      <c r="E5" s="35"/>
      <c r="F5" s="39"/>
      <c r="G5" s="35"/>
      <c r="H5" s="169"/>
      <c r="I5" s="35"/>
      <c r="J5" s="9"/>
      <c r="K5" s="35"/>
      <c r="L5" s="33"/>
    </row>
    <row r="7" spans="5:12" s="23" customFormat="1" ht="15.75">
      <c r="E7" s="226" t="s">
        <v>136</v>
      </c>
      <c r="F7" s="226"/>
      <c r="G7" s="226"/>
      <c r="H7" s="229" t="s">
        <v>138</v>
      </c>
      <c r="I7" s="229"/>
      <c r="J7" s="229"/>
      <c r="K7" s="229"/>
      <c r="L7" s="229"/>
    </row>
    <row r="8" spans="5:12" s="23" customFormat="1" ht="15.75">
      <c r="E8" s="226" t="s">
        <v>137</v>
      </c>
      <c r="F8" s="226"/>
      <c r="G8" s="226"/>
      <c r="H8" s="170"/>
      <c r="I8" s="229" t="s">
        <v>242</v>
      </c>
      <c r="J8" s="229"/>
      <c r="K8" s="229"/>
      <c r="L8" s="71"/>
    </row>
    <row r="9" spans="5:12" s="23" customFormat="1" ht="15.75">
      <c r="E9" s="227" t="s">
        <v>241</v>
      </c>
      <c r="F9" s="227"/>
      <c r="G9" s="226"/>
      <c r="H9" s="170"/>
      <c r="I9" s="228" t="str">
        <f>E9</f>
        <v>31 OCTOBER</v>
      </c>
      <c r="J9" s="228"/>
      <c r="K9" s="229"/>
      <c r="L9" s="71"/>
    </row>
    <row r="10" spans="4:12" s="23" customFormat="1" ht="15.75">
      <c r="D10" s="27"/>
      <c r="E10" s="135">
        <v>2008</v>
      </c>
      <c r="F10" s="141"/>
      <c r="G10" s="135">
        <v>2007</v>
      </c>
      <c r="H10" s="170"/>
      <c r="I10" s="135">
        <f>E10</f>
        <v>2008</v>
      </c>
      <c r="J10" s="36"/>
      <c r="K10" s="135">
        <f>G10</f>
        <v>2007</v>
      </c>
      <c r="L10" s="71"/>
    </row>
    <row r="11" spans="5:12" s="23" customFormat="1" ht="15.75">
      <c r="E11" s="121" t="s">
        <v>11</v>
      </c>
      <c r="F11" s="141"/>
      <c r="G11" s="121" t="s">
        <v>11</v>
      </c>
      <c r="H11" s="170"/>
      <c r="I11" s="121" t="s">
        <v>11</v>
      </c>
      <c r="J11" s="36"/>
      <c r="K11" s="121" t="s">
        <v>11</v>
      </c>
      <c r="L11" s="71"/>
    </row>
    <row r="12" spans="5:12" s="23" customFormat="1" ht="15">
      <c r="E12" s="77"/>
      <c r="F12" s="161"/>
      <c r="G12" s="77"/>
      <c r="H12" s="162"/>
      <c r="I12" s="77"/>
      <c r="J12" s="62"/>
      <c r="K12" s="77"/>
      <c r="L12" s="71"/>
    </row>
    <row r="13" spans="1:12" s="23" customFormat="1" ht="32.25" customHeight="1">
      <c r="A13" s="23" t="s">
        <v>3</v>
      </c>
      <c r="D13" s="77"/>
      <c r="E13" s="149">
        <f>I13-70627</f>
        <v>54073</v>
      </c>
      <c r="F13" s="95"/>
      <c r="G13" s="74">
        <v>65129</v>
      </c>
      <c r="H13" s="171"/>
      <c r="I13" s="74">
        <v>124700</v>
      </c>
      <c r="J13" s="95"/>
      <c r="K13" s="74">
        <v>111742</v>
      </c>
      <c r="L13" s="71"/>
    </row>
    <row r="14" spans="1:12" s="23" customFormat="1" ht="32.25" customHeight="1">
      <c r="A14" s="87" t="s">
        <v>4</v>
      </c>
      <c r="B14" s="87"/>
      <c r="C14" s="87"/>
      <c r="D14" s="87"/>
      <c r="E14" s="73">
        <f>I14--32900</f>
        <v>-24725</v>
      </c>
      <c r="F14" s="73"/>
      <c r="G14" s="73">
        <v>-29961</v>
      </c>
      <c r="H14" s="172"/>
      <c r="I14" s="73">
        <v>-57625</v>
      </c>
      <c r="J14" s="56"/>
      <c r="K14" s="73">
        <v>-54098</v>
      </c>
      <c r="L14" s="71"/>
    </row>
    <row r="15" spans="1:12" s="23" customFormat="1" ht="32.25" customHeight="1">
      <c r="A15" s="7" t="s">
        <v>5</v>
      </c>
      <c r="E15" s="74">
        <f>SUM(E13:E14)</f>
        <v>29348</v>
      </c>
      <c r="F15" s="95"/>
      <c r="G15" s="74">
        <f>SUM(G13:G14)</f>
        <v>35168</v>
      </c>
      <c r="H15" s="171"/>
      <c r="I15" s="74">
        <f>SUM(I13:I14)</f>
        <v>67075</v>
      </c>
      <c r="J15" s="63"/>
      <c r="K15" s="74">
        <f>SUM(K13:K14)</f>
        <v>57644</v>
      </c>
      <c r="L15" s="71"/>
    </row>
    <row r="16" spans="1:12" s="23" customFormat="1" ht="32.25" customHeight="1">
      <c r="A16" s="6" t="s">
        <v>6</v>
      </c>
      <c r="E16" s="74">
        <f>I16-154</f>
        <v>88</v>
      </c>
      <c r="F16" s="95"/>
      <c r="G16" s="74">
        <v>553</v>
      </c>
      <c r="H16" s="171"/>
      <c r="I16" s="74">
        <v>242</v>
      </c>
      <c r="J16" s="63"/>
      <c r="K16" s="74">
        <v>804</v>
      </c>
      <c r="L16" s="71"/>
    </row>
    <row r="17" spans="1:12" s="23" customFormat="1" ht="32.25" customHeight="1">
      <c r="A17" s="23" t="s">
        <v>8</v>
      </c>
      <c r="E17" s="74">
        <f>I17--806</f>
        <v>-933</v>
      </c>
      <c r="F17" s="95"/>
      <c r="G17" s="74">
        <v>-751</v>
      </c>
      <c r="H17" s="171"/>
      <c r="I17" s="74">
        <v>-1739</v>
      </c>
      <c r="J17" s="63"/>
      <c r="K17" s="74">
        <v>-1322</v>
      </c>
      <c r="L17" s="71"/>
    </row>
    <row r="18" spans="1:12" s="23" customFormat="1" ht="32.25" customHeight="1">
      <c r="A18" s="23" t="s">
        <v>7</v>
      </c>
      <c r="E18" s="74">
        <f>I18--1580</f>
        <v>-1563</v>
      </c>
      <c r="F18" s="95"/>
      <c r="G18" s="74">
        <v>-1238</v>
      </c>
      <c r="H18" s="171"/>
      <c r="I18" s="74">
        <v>-3143</v>
      </c>
      <c r="J18" s="63"/>
      <c r="K18" s="74">
        <v>-2191</v>
      </c>
      <c r="L18" s="71"/>
    </row>
    <row r="19" spans="1:12" s="23" customFormat="1" ht="32.25" customHeight="1" hidden="1">
      <c r="A19" s="23" t="s">
        <v>217</v>
      </c>
      <c r="E19" s="74">
        <v>0</v>
      </c>
      <c r="F19" s="95"/>
      <c r="G19" s="74">
        <v>0</v>
      </c>
      <c r="H19" s="171"/>
      <c r="I19" s="74">
        <v>0</v>
      </c>
      <c r="J19" s="63"/>
      <c r="K19" s="74">
        <v>0</v>
      </c>
      <c r="L19" s="71"/>
    </row>
    <row r="20" spans="1:12" s="23" customFormat="1" ht="32.25" customHeight="1">
      <c r="A20" s="23" t="s">
        <v>9</v>
      </c>
      <c r="E20" s="74">
        <f>I20--591</f>
        <v>-1542</v>
      </c>
      <c r="F20" s="95"/>
      <c r="G20" s="74">
        <v>-77</v>
      </c>
      <c r="H20" s="171"/>
      <c r="I20" s="149">
        <v>-2133</v>
      </c>
      <c r="J20" s="63"/>
      <c r="K20" s="74">
        <v>-223</v>
      </c>
      <c r="L20" s="71"/>
    </row>
    <row r="21" spans="1:12" s="23" customFormat="1" ht="32.25" customHeight="1">
      <c r="A21" s="87" t="s">
        <v>28</v>
      </c>
      <c r="B21" s="87"/>
      <c r="C21" s="87"/>
      <c r="D21" s="87"/>
      <c r="E21" s="73">
        <f>I21--1368</f>
        <v>-1839</v>
      </c>
      <c r="F21" s="73"/>
      <c r="G21" s="73">
        <v>-1177</v>
      </c>
      <c r="H21" s="172"/>
      <c r="I21" s="73">
        <v>-3207</v>
      </c>
      <c r="J21" s="56"/>
      <c r="K21" s="73">
        <v>-2268</v>
      </c>
      <c r="L21" s="71"/>
    </row>
    <row r="22" spans="1:12" s="23" customFormat="1" ht="32.25" customHeight="1">
      <c r="A22" s="164" t="s">
        <v>175</v>
      </c>
      <c r="B22" s="110"/>
      <c r="C22" s="110"/>
      <c r="D22" s="110"/>
      <c r="E22" s="136">
        <f>SUM(E15:E21)</f>
        <v>23559</v>
      </c>
      <c r="F22" s="136"/>
      <c r="G22" s="136">
        <f>SUM(G15:G21)</f>
        <v>32478</v>
      </c>
      <c r="H22" s="173"/>
      <c r="I22" s="136">
        <f>SUM(I15:I21)</f>
        <v>57095</v>
      </c>
      <c r="J22" s="111"/>
      <c r="K22" s="136">
        <f>SUM(K15:K21)</f>
        <v>52444</v>
      </c>
      <c r="L22" s="71"/>
    </row>
    <row r="23" spans="1:12" s="23" customFormat="1" ht="32.25" customHeight="1">
      <c r="A23" s="87" t="s">
        <v>116</v>
      </c>
      <c r="B23" s="87"/>
      <c r="C23" s="87"/>
      <c r="D23" s="87"/>
      <c r="E23" s="73">
        <f>I23-2321</f>
        <v>1738</v>
      </c>
      <c r="F23" s="73"/>
      <c r="G23" s="73">
        <v>1225</v>
      </c>
      <c r="H23" s="174"/>
      <c r="I23" s="73">
        <v>4059</v>
      </c>
      <c r="J23" s="56"/>
      <c r="K23" s="73">
        <v>3484</v>
      </c>
      <c r="L23" s="71"/>
    </row>
    <row r="24" spans="1:12" s="23" customFormat="1" ht="32.25" customHeight="1">
      <c r="A24" s="7" t="s">
        <v>117</v>
      </c>
      <c r="E24" s="74">
        <f>SUM(E22:E23)</f>
        <v>25297</v>
      </c>
      <c r="F24" s="74"/>
      <c r="G24" s="74">
        <f>SUM(G22:G23)</f>
        <v>33703</v>
      </c>
      <c r="H24" s="175"/>
      <c r="I24" s="74">
        <f>SUM(I22:I23)</f>
        <v>61154</v>
      </c>
      <c r="J24" s="55"/>
      <c r="K24" s="74">
        <f>SUM(K22:K23)</f>
        <v>55928</v>
      </c>
      <c r="L24" s="71"/>
    </row>
    <row r="25" spans="1:12" s="23" customFormat="1" ht="32.25" customHeight="1">
      <c r="A25" s="23" t="s">
        <v>118</v>
      </c>
      <c r="E25" s="74">
        <f>-'NOTES(2)'!G140</f>
        <v>-6257</v>
      </c>
      <c r="F25" s="95"/>
      <c r="G25" s="74">
        <v>-5966</v>
      </c>
      <c r="H25" s="176"/>
      <c r="I25" s="74">
        <f>-'NOTES(2)'!J140</f>
        <v>-14619</v>
      </c>
      <c r="J25" s="63"/>
      <c r="K25" s="74">
        <v>-11096</v>
      </c>
      <c r="L25" s="71"/>
    </row>
    <row r="26" spans="1:13" s="23" customFormat="1" ht="32.25" customHeight="1" thickBot="1">
      <c r="A26" s="88" t="s">
        <v>10</v>
      </c>
      <c r="B26" s="89"/>
      <c r="C26" s="89"/>
      <c r="D26" s="89"/>
      <c r="E26" s="75">
        <f>SUM(E24:E25)</f>
        <v>19040</v>
      </c>
      <c r="F26" s="75"/>
      <c r="G26" s="75">
        <f>SUM(G24:G25)</f>
        <v>27737</v>
      </c>
      <c r="H26" s="177"/>
      <c r="I26" s="75">
        <f>SUM(I24:I25)</f>
        <v>46535</v>
      </c>
      <c r="J26" s="57"/>
      <c r="K26" s="75">
        <f>SUM(K24:K25)</f>
        <v>44832</v>
      </c>
      <c r="L26" s="71"/>
      <c r="M26" s="55"/>
    </row>
    <row r="27" spans="5:12" s="23" customFormat="1" ht="6" customHeight="1">
      <c r="E27" s="74"/>
      <c r="F27" s="95"/>
      <c r="G27" s="74"/>
      <c r="H27" s="171"/>
      <c r="I27" s="74"/>
      <c r="J27" s="63"/>
      <c r="K27" s="74"/>
      <c r="L27" s="71"/>
    </row>
    <row r="28" spans="1:12" s="23" customFormat="1" ht="5.25" customHeight="1">
      <c r="A28" s="34"/>
      <c r="E28" s="74"/>
      <c r="F28" s="95"/>
      <c r="G28" s="74"/>
      <c r="H28" s="171"/>
      <c r="I28" s="74"/>
      <c r="J28" s="63"/>
      <c r="K28" s="74"/>
      <c r="L28" s="71"/>
    </row>
    <row r="29" spans="1:12" s="23" customFormat="1" ht="24" customHeight="1" thickBot="1">
      <c r="A29" s="90" t="s">
        <v>134</v>
      </c>
      <c r="B29" s="90"/>
      <c r="C29" s="90"/>
      <c r="D29" s="90"/>
      <c r="E29" s="199">
        <f>E26/'BS'!E38*100</f>
        <v>14.208425058766464</v>
      </c>
      <c r="F29" s="178"/>
      <c r="G29" s="199">
        <f>G26/'BS'!G38*100</f>
        <v>20.698481399947763</v>
      </c>
      <c r="H29" s="179"/>
      <c r="I29" s="199">
        <f>I26/'BS'!E38*100</f>
        <v>34.72631618223201</v>
      </c>
      <c r="J29" s="58"/>
      <c r="K29" s="199">
        <f>K26/'BS'!G38*100</f>
        <v>33.45546807954927</v>
      </c>
      <c r="L29" s="71"/>
    </row>
    <row r="30" spans="5:12" s="23" customFormat="1" ht="5.25" customHeight="1">
      <c r="E30" s="74"/>
      <c r="F30" s="95"/>
      <c r="G30" s="74"/>
      <c r="H30" s="171"/>
      <c r="I30" s="74"/>
      <c r="J30" s="63"/>
      <c r="K30" s="74"/>
      <c r="L30" s="71"/>
    </row>
    <row r="31" spans="1:12" s="23" customFormat="1" ht="29.25" customHeight="1" thickBot="1">
      <c r="A31" s="91" t="s">
        <v>191</v>
      </c>
      <c r="B31" s="90"/>
      <c r="C31" s="90"/>
      <c r="D31" s="90"/>
      <c r="E31" s="199">
        <f>E29</f>
        <v>14.208425058766464</v>
      </c>
      <c r="F31" s="180"/>
      <c r="G31" s="199">
        <f>G29</f>
        <v>20.698481399947763</v>
      </c>
      <c r="H31" s="179"/>
      <c r="I31" s="199">
        <f>I29</f>
        <v>34.72631618223201</v>
      </c>
      <c r="J31" s="58"/>
      <c r="K31" s="199">
        <f>K29</f>
        <v>33.45546807954927</v>
      </c>
      <c r="L31" s="71"/>
    </row>
    <row r="32" spans="1:12" s="23" customFormat="1" ht="15" customHeight="1">
      <c r="A32" s="35"/>
      <c r="E32" s="137"/>
      <c r="F32" s="95"/>
      <c r="G32" s="137"/>
      <c r="H32" s="171"/>
      <c r="I32" s="137"/>
      <c r="J32" s="63"/>
      <c r="K32" s="137"/>
      <c r="L32" s="71"/>
    </row>
  </sheetData>
  <sheetProtection/>
  <mergeCells count="6">
    <mergeCell ref="E7:G7"/>
    <mergeCell ref="E9:G9"/>
    <mergeCell ref="I9:K9"/>
    <mergeCell ref="E8:G8"/>
    <mergeCell ref="I8:K8"/>
    <mergeCell ref="H7:L7"/>
  </mergeCells>
  <printOptions/>
  <pageMargins left="0.984251968503937" right="0.2362204724409449" top="0.5118110236220472" bottom="0.3937007874015748" header="0.5118110236220472" footer="0.3937007874015748"/>
  <pageSetup firstPageNumber="1" useFirstPageNumber="1" horizontalDpi="600" verticalDpi="600" orientation="portrait" paperSize="9" scale="9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58"/>
  <sheetViews>
    <sheetView view="pageBreakPreview" zoomScaleSheetLayoutView="100" zoomScalePageLayoutView="0" workbookViewId="0" topLeftCell="A7">
      <selection activeCell="E20" sqref="E20"/>
    </sheetView>
  </sheetViews>
  <sheetFormatPr defaultColWidth="9.140625" defaultRowHeight="12.75"/>
  <cols>
    <col min="1" max="2" width="9.140625" style="130" customWidth="1"/>
    <col min="3" max="3" width="26.00390625" style="130" customWidth="1"/>
    <col min="4" max="4" width="2.421875" style="130" customWidth="1"/>
    <col min="5" max="5" width="18.421875" style="133" customWidth="1"/>
    <col min="6" max="6" width="2.28125" style="131" customWidth="1"/>
    <col min="7" max="7" width="23.140625" style="133" customWidth="1"/>
    <col min="8" max="8" width="1.7109375" style="130" customWidth="1"/>
    <col min="9" max="16384" width="9.140625" style="130" customWidth="1"/>
  </cols>
  <sheetData>
    <row r="1" spans="1:7" ht="18">
      <c r="A1" s="1" t="s">
        <v>0</v>
      </c>
      <c r="G1" s="127"/>
    </row>
    <row r="2" ht="15" customHeight="1">
      <c r="A2" s="130" t="s">
        <v>1</v>
      </c>
    </row>
    <row r="3" ht="6.75" customHeight="1"/>
    <row r="4" spans="1:7" s="6" customFormat="1" ht="15.75">
      <c r="A4" s="54" t="s">
        <v>119</v>
      </c>
      <c r="E4" s="35"/>
      <c r="F4" s="9"/>
      <c r="G4" s="35"/>
    </row>
    <row r="5" spans="1:7" s="6" customFormat="1" ht="15.75">
      <c r="A5" s="54" t="s">
        <v>243</v>
      </c>
      <c r="E5" s="35"/>
      <c r="F5" s="9"/>
      <c r="G5" s="35"/>
    </row>
    <row r="6" spans="1:7" s="6" customFormat="1" ht="2.25" customHeight="1">
      <c r="A6" s="54"/>
      <c r="E6" s="35"/>
      <c r="F6" s="9"/>
      <c r="G6" s="35"/>
    </row>
    <row r="7" spans="5:7" s="23" customFormat="1" ht="15.75">
      <c r="E7" s="112" t="s">
        <v>141</v>
      </c>
      <c r="F7" s="36"/>
      <c r="G7" s="8" t="s">
        <v>165</v>
      </c>
    </row>
    <row r="8" spans="4:7" s="23" customFormat="1" ht="15.75">
      <c r="D8" s="27"/>
      <c r="E8" s="113" t="s">
        <v>142</v>
      </c>
      <c r="F8" s="60"/>
      <c r="G8" s="113" t="s">
        <v>143</v>
      </c>
    </row>
    <row r="9" spans="4:7" s="23" customFormat="1" ht="15.75">
      <c r="D9" s="27"/>
      <c r="E9" s="114" t="s">
        <v>244</v>
      </c>
      <c r="F9" s="61"/>
      <c r="G9" s="114" t="s">
        <v>197</v>
      </c>
    </row>
    <row r="10" spans="5:7" s="23" customFormat="1" ht="14.25" customHeight="1">
      <c r="E10" s="112" t="s">
        <v>139</v>
      </c>
      <c r="F10" s="36"/>
      <c r="G10" s="112" t="s">
        <v>140</v>
      </c>
    </row>
    <row r="11" spans="5:7" s="23" customFormat="1" ht="13.5" customHeight="1">
      <c r="E11" s="121"/>
      <c r="F11" s="36"/>
      <c r="G11" s="112"/>
    </row>
    <row r="12" spans="1:7" s="23" customFormat="1" ht="15.75">
      <c r="A12" s="7" t="s">
        <v>13</v>
      </c>
      <c r="E12" s="77"/>
      <c r="F12" s="62"/>
      <c r="G12" s="77"/>
    </row>
    <row r="13" spans="1:7" s="23" customFormat="1" ht="3" customHeight="1">
      <c r="A13" s="7"/>
      <c r="E13" s="77"/>
      <c r="F13" s="62"/>
      <c r="G13" s="77"/>
    </row>
    <row r="14" spans="1:7" s="23" customFormat="1" ht="15.75">
      <c r="A14" s="7" t="s">
        <v>14</v>
      </c>
      <c r="E14" s="74"/>
      <c r="F14" s="63"/>
      <c r="G14" s="74"/>
    </row>
    <row r="15" spans="1:7" s="23" customFormat="1" ht="15">
      <c r="A15" s="23" t="s">
        <v>121</v>
      </c>
      <c r="E15" s="186">
        <v>166234</v>
      </c>
      <c r="F15" s="63"/>
      <c r="G15" s="74">
        <v>159458</v>
      </c>
    </row>
    <row r="16" spans="1:7" s="23" customFormat="1" ht="15">
      <c r="A16" s="23" t="s">
        <v>176</v>
      </c>
      <c r="E16" s="186">
        <v>273623</v>
      </c>
      <c r="F16" s="63"/>
      <c r="G16" s="74">
        <v>272200</v>
      </c>
    </row>
    <row r="17" spans="1:7" s="23" customFormat="1" ht="15">
      <c r="A17" s="23" t="s">
        <v>182</v>
      </c>
      <c r="E17" s="186">
        <v>89206</v>
      </c>
      <c r="F17" s="63"/>
      <c r="G17" s="74">
        <v>89962</v>
      </c>
    </row>
    <row r="18" spans="1:7" s="23" customFormat="1" ht="15">
      <c r="A18" s="23" t="s">
        <v>29</v>
      </c>
      <c r="E18" s="186">
        <f>1264+31</f>
        <v>1295</v>
      </c>
      <c r="F18" s="63"/>
      <c r="G18" s="74">
        <v>1295</v>
      </c>
    </row>
    <row r="19" spans="1:7" s="23" customFormat="1" ht="15">
      <c r="A19" s="23" t="s">
        <v>220</v>
      </c>
      <c r="E19" s="186">
        <v>20482</v>
      </c>
      <c r="F19" s="63"/>
      <c r="G19" s="74">
        <v>16874</v>
      </c>
    </row>
    <row r="20" spans="1:7" s="23" customFormat="1" ht="15">
      <c r="A20" s="23" t="s">
        <v>15</v>
      </c>
      <c r="E20" s="186">
        <v>15962</v>
      </c>
      <c r="F20" s="63"/>
      <c r="G20" s="74">
        <v>15962</v>
      </c>
    </row>
    <row r="21" spans="1:7" s="23" customFormat="1" ht="15">
      <c r="A21" s="23" t="s">
        <v>16</v>
      </c>
      <c r="E21" s="186">
        <v>18628</v>
      </c>
      <c r="F21" s="63"/>
      <c r="G21" s="74">
        <v>18628</v>
      </c>
    </row>
    <row r="22" spans="1:7" s="23" customFormat="1" ht="15">
      <c r="A22" s="93"/>
      <c r="B22" s="93"/>
      <c r="C22" s="93"/>
      <c r="D22" s="93"/>
      <c r="E22" s="212">
        <f>SUM(E15:E21)</f>
        <v>585430</v>
      </c>
      <c r="F22" s="59"/>
      <c r="G22" s="78">
        <f>SUM(G15:G21)</f>
        <v>574379</v>
      </c>
    </row>
    <row r="23" spans="5:7" s="23" customFormat="1" ht="6.75" customHeight="1">
      <c r="E23" s="186"/>
      <c r="F23" s="63"/>
      <c r="G23" s="74"/>
    </row>
    <row r="24" spans="1:7" s="23" customFormat="1" ht="15.75">
      <c r="A24" s="7" t="s">
        <v>17</v>
      </c>
      <c r="E24" s="186"/>
      <c r="F24" s="63"/>
      <c r="G24" s="74"/>
    </row>
    <row r="25" spans="1:7" s="23" customFormat="1" ht="15">
      <c r="A25" s="6" t="s">
        <v>18</v>
      </c>
      <c r="E25" s="186">
        <v>10539</v>
      </c>
      <c r="F25" s="63"/>
      <c r="G25" s="74">
        <v>16047</v>
      </c>
    </row>
    <row r="26" spans="1:7" s="23" customFormat="1" ht="15">
      <c r="A26" s="6" t="s">
        <v>19</v>
      </c>
      <c r="E26" s="186">
        <v>11172</v>
      </c>
      <c r="F26" s="63"/>
      <c r="G26" s="74">
        <v>15412</v>
      </c>
    </row>
    <row r="27" spans="1:10" s="23" customFormat="1" ht="15">
      <c r="A27" s="6" t="s">
        <v>20</v>
      </c>
      <c r="E27" s="186">
        <v>7001</v>
      </c>
      <c r="F27" s="63"/>
      <c r="G27" s="74">
        <v>2729</v>
      </c>
      <c r="J27" s="23" t="s">
        <v>112</v>
      </c>
    </row>
    <row r="28" spans="1:7" s="23" customFormat="1" ht="15">
      <c r="A28" s="6" t="s">
        <v>21</v>
      </c>
      <c r="E28" s="186">
        <v>8211</v>
      </c>
      <c r="F28" s="63"/>
      <c r="G28" s="74">
        <v>4433</v>
      </c>
    </row>
    <row r="29" spans="1:7" s="23" customFormat="1" ht="15">
      <c r="A29" s="6" t="s">
        <v>22</v>
      </c>
      <c r="E29" s="186">
        <f>'CF'!F73</f>
        <v>341149</v>
      </c>
      <c r="F29" s="63"/>
      <c r="G29" s="74">
        <v>340577</v>
      </c>
    </row>
    <row r="30" spans="1:7" s="23" customFormat="1" ht="15.75">
      <c r="A30" s="164"/>
      <c r="B30" s="110"/>
      <c r="C30" s="110"/>
      <c r="D30" s="110"/>
      <c r="E30" s="217">
        <f>SUM(E25:E29)</f>
        <v>378072</v>
      </c>
      <c r="F30" s="111"/>
      <c r="G30" s="136">
        <f>SUM(G25:G29)</f>
        <v>379198</v>
      </c>
    </row>
    <row r="31" spans="1:7" s="23" customFormat="1" ht="15">
      <c r="A31" s="9" t="s">
        <v>198</v>
      </c>
      <c r="B31" s="62"/>
      <c r="C31" s="62"/>
      <c r="D31" s="62"/>
      <c r="E31" s="176">
        <v>113</v>
      </c>
      <c r="F31" s="63"/>
      <c r="G31" s="95">
        <v>113</v>
      </c>
    </row>
    <row r="32" spans="1:7" s="23" customFormat="1" ht="15.75">
      <c r="A32" s="94"/>
      <c r="B32" s="93"/>
      <c r="C32" s="93"/>
      <c r="D32" s="93"/>
      <c r="E32" s="78">
        <f>SUM(E30:E31)</f>
        <v>378185</v>
      </c>
      <c r="F32" s="59"/>
      <c r="G32" s="78">
        <f>SUM(G30:G31)</f>
        <v>379311</v>
      </c>
    </row>
    <row r="33" spans="1:7" s="23" customFormat="1" ht="16.5" thickBot="1">
      <c r="A33" s="185" t="s">
        <v>23</v>
      </c>
      <c r="B33" s="90"/>
      <c r="C33" s="90"/>
      <c r="D33" s="90"/>
      <c r="E33" s="218">
        <f>E22+E32</f>
        <v>963615</v>
      </c>
      <c r="F33" s="58"/>
      <c r="G33" s="180">
        <f>G22+G32</f>
        <v>953690</v>
      </c>
    </row>
    <row r="34" spans="5:7" s="23" customFormat="1" ht="15">
      <c r="E34" s="186"/>
      <c r="F34" s="63"/>
      <c r="G34" s="74"/>
    </row>
    <row r="35" spans="1:7" s="23" customFormat="1" ht="15.75">
      <c r="A35" s="7" t="s">
        <v>24</v>
      </c>
      <c r="E35" s="186"/>
      <c r="F35" s="63"/>
      <c r="G35" s="74"/>
    </row>
    <row r="36" spans="1:7" s="23" customFormat="1" ht="3" customHeight="1">
      <c r="A36" s="7"/>
      <c r="E36" s="186"/>
      <c r="F36" s="63"/>
      <c r="G36" s="74"/>
    </row>
    <row r="37" spans="1:7" s="23" customFormat="1" ht="15.75">
      <c r="A37" s="7" t="s">
        <v>62</v>
      </c>
      <c r="E37" s="186"/>
      <c r="F37" s="63"/>
      <c r="G37" s="74"/>
    </row>
    <row r="38" spans="1:7" s="23" customFormat="1" ht="15">
      <c r="A38" s="6" t="s">
        <v>25</v>
      </c>
      <c r="E38" s="186">
        <f>SOCIE!B38</f>
        <v>134005</v>
      </c>
      <c r="F38" s="63"/>
      <c r="G38" s="74">
        <v>134005</v>
      </c>
    </row>
    <row r="39" spans="1:7" s="23" customFormat="1" ht="15">
      <c r="A39" s="6" t="s">
        <v>26</v>
      </c>
      <c r="E39" s="186">
        <f>SOCIE!D38</f>
        <v>6346</v>
      </c>
      <c r="F39" s="63"/>
      <c r="G39" s="74">
        <v>6346</v>
      </c>
    </row>
    <row r="40" spans="1:7" s="23" customFormat="1" ht="15">
      <c r="A40" s="6" t="s">
        <v>27</v>
      </c>
      <c r="E40" s="186">
        <f>SOCIE!F38</f>
        <v>237708</v>
      </c>
      <c r="F40" s="63"/>
      <c r="G40" s="74">
        <v>237866</v>
      </c>
    </row>
    <row r="41" spans="1:7" s="23" customFormat="1" ht="15">
      <c r="A41" s="6" t="s">
        <v>193</v>
      </c>
      <c r="E41" s="186">
        <f>SOCIE!H38</f>
        <v>486674</v>
      </c>
      <c r="F41" s="63"/>
      <c r="G41" s="74">
        <v>485208</v>
      </c>
    </row>
    <row r="42" spans="1:7" s="23" customFormat="1" ht="15.75">
      <c r="A42" s="94" t="s">
        <v>63</v>
      </c>
      <c r="B42" s="93"/>
      <c r="C42" s="93"/>
      <c r="D42" s="93"/>
      <c r="E42" s="212">
        <f>SUM(E38:E41)</f>
        <v>864733</v>
      </c>
      <c r="F42" s="59"/>
      <c r="G42" s="78">
        <f>SUM(G38:G41)</f>
        <v>863425</v>
      </c>
    </row>
    <row r="43" spans="5:7" s="23" customFormat="1" ht="7.5" customHeight="1">
      <c r="E43" s="186"/>
      <c r="F43" s="63"/>
      <c r="G43" s="74"/>
    </row>
    <row r="44" spans="1:7" s="23" customFormat="1" ht="15.75">
      <c r="A44" s="7" t="s">
        <v>192</v>
      </c>
      <c r="E44" s="186"/>
      <c r="F44" s="63"/>
      <c r="G44" s="74"/>
    </row>
    <row r="45" spans="1:7" s="23" customFormat="1" ht="15">
      <c r="A45" s="87" t="s">
        <v>30</v>
      </c>
      <c r="B45" s="87"/>
      <c r="C45" s="87"/>
      <c r="D45" s="87"/>
      <c r="E45" s="174">
        <f>G45+'NOTES(2)'!J139</f>
        <v>69435</v>
      </c>
      <c r="F45" s="56"/>
      <c r="G45" s="73">
        <v>68224</v>
      </c>
    </row>
    <row r="46" spans="5:7" s="23" customFormat="1" ht="7.5" customHeight="1">
      <c r="E46" s="186"/>
      <c r="F46" s="63"/>
      <c r="G46" s="74"/>
    </row>
    <row r="47" spans="1:7" s="23" customFormat="1" ht="15.75">
      <c r="A47" s="7" t="s">
        <v>64</v>
      </c>
      <c r="E47" s="186"/>
      <c r="F47" s="63"/>
      <c r="G47" s="74"/>
    </row>
    <row r="48" spans="1:7" s="23" customFormat="1" ht="15">
      <c r="A48" s="23" t="s">
        <v>65</v>
      </c>
      <c r="E48" s="186">
        <v>5364</v>
      </c>
      <c r="F48" s="63"/>
      <c r="G48" s="74">
        <v>4694</v>
      </c>
    </row>
    <row r="49" spans="1:7" s="23" customFormat="1" ht="15">
      <c r="A49" s="23" t="s">
        <v>66</v>
      </c>
      <c r="E49" s="186">
        <v>12327</v>
      </c>
      <c r="F49" s="63"/>
      <c r="G49" s="74">
        <v>12057</v>
      </c>
    </row>
    <row r="50" spans="1:7" s="23" customFormat="1" ht="15">
      <c r="A50" s="192" t="s">
        <v>204</v>
      </c>
      <c r="B50" s="87"/>
      <c r="C50" s="87"/>
      <c r="D50" s="87"/>
      <c r="E50" s="186">
        <v>11756</v>
      </c>
      <c r="F50" s="56"/>
      <c r="G50" s="74">
        <v>5290</v>
      </c>
    </row>
    <row r="51" spans="1:7" s="23" customFormat="1" ht="15">
      <c r="A51" s="87"/>
      <c r="B51" s="87"/>
      <c r="C51" s="87"/>
      <c r="D51" s="87"/>
      <c r="E51" s="212">
        <f>SUM(E48:E50)</f>
        <v>29447</v>
      </c>
      <c r="F51" s="56"/>
      <c r="G51" s="78">
        <f>SUM(G48:G50)</f>
        <v>22041</v>
      </c>
    </row>
    <row r="52" spans="1:7" s="23" customFormat="1" ht="15.75">
      <c r="A52" s="7" t="s">
        <v>67</v>
      </c>
      <c r="E52" s="176">
        <f>E45+E51</f>
        <v>98882</v>
      </c>
      <c r="F52" s="63"/>
      <c r="G52" s="95">
        <f>G45+G51</f>
        <v>90265</v>
      </c>
    </row>
    <row r="53" spans="1:7" s="23" customFormat="1" ht="16.5" thickBot="1">
      <c r="A53" s="88" t="s">
        <v>68</v>
      </c>
      <c r="B53" s="89"/>
      <c r="C53" s="89"/>
      <c r="D53" s="89"/>
      <c r="E53" s="215">
        <f>E42+E52</f>
        <v>963615</v>
      </c>
      <c r="F53" s="57"/>
      <c r="G53" s="75">
        <f>G42+G52</f>
        <v>953690</v>
      </c>
    </row>
    <row r="54" spans="1:12" s="5" customFormat="1" ht="20.25" customHeight="1" thickBot="1">
      <c r="A54" s="96" t="s">
        <v>120</v>
      </c>
      <c r="B54" s="97"/>
      <c r="C54" s="97"/>
      <c r="D54" s="97"/>
      <c r="E54" s="216">
        <f>E42/E38</f>
        <v>6.452990560053729</v>
      </c>
      <c r="F54" s="97"/>
      <c r="G54" s="98">
        <f>G42/G38</f>
        <v>6.443229730233947</v>
      </c>
      <c r="H54" s="4"/>
      <c r="I54" s="4"/>
      <c r="J54" s="4"/>
      <c r="K54" s="4"/>
      <c r="L54" s="4"/>
    </row>
    <row r="55" spans="1:12" s="5" customFormat="1" ht="6.75" customHeight="1">
      <c r="A55" s="3"/>
      <c r="B55" s="4"/>
      <c r="C55" s="4"/>
      <c r="D55" s="4"/>
      <c r="E55" s="79"/>
      <c r="F55" s="64"/>
      <c r="G55" s="79"/>
      <c r="H55" s="4"/>
      <c r="I55" s="4"/>
      <c r="J55" s="4"/>
      <c r="K55" s="4"/>
      <c r="L55" s="4"/>
    </row>
    <row r="56" spans="1:12" s="26" customFormat="1" ht="13.5" customHeight="1">
      <c r="A56" s="25"/>
      <c r="E56" s="116"/>
      <c r="F56" s="65"/>
      <c r="H56" s="70"/>
      <c r="J56" s="65"/>
      <c r="L56" s="72"/>
    </row>
    <row r="57" spans="1:20" s="26" customFormat="1" ht="13.5" customHeight="1">
      <c r="A57" s="25"/>
      <c r="E57" s="116"/>
      <c r="F57" s="65"/>
      <c r="H57" s="70"/>
      <c r="J57" s="65"/>
      <c r="L57" s="72"/>
      <c r="T57" s="26" t="s">
        <v>12</v>
      </c>
    </row>
    <row r="58" spans="1:12" s="5" customFormat="1" ht="10.5" customHeight="1">
      <c r="A58" s="3"/>
      <c r="B58" s="4"/>
      <c r="C58" s="4"/>
      <c r="D58" s="4"/>
      <c r="E58" s="79"/>
      <c r="F58" s="64"/>
      <c r="G58" s="79"/>
      <c r="H58" s="4"/>
      <c r="I58" s="4"/>
      <c r="J58" s="4"/>
      <c r="K58" s="4"/>
      <c r="L58" s="4"/>
    </row>
  </sheetData>
  <sheetProtection/>
  <printOptions/>
  <pageMargins left="0.9055118110236221" right="0.35433070866141736" top="0.5118110236220472" bottom="0.31496062992125984" header="0.5118110236220472" footer="0.2755905511811024"/>
  <pageSetup firstPageNumber="2" useFirstPageNumber="1" horizontalDpi="600" verticalDpi="600" orientation="portrait" paperSize="9" scale="9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view="pageBreakPreview" zoomScaleSheetLayoutView="100" zoomScalePageLayoutView="0" workbookViewId="0" topLeftCell="A27">
      <selection activeCell="P68" sqref="P68"/>
    </sheetView>
  </sheetViews>
  <sheetFormatPr defaultColWidth="9.140625" defaultRowHeight="12.75"/>
  <cols>
    <col min="1" max="1" width="33.7109375" style="35" customWidth="1"/>
    <col min="2" max="2" width="10.7109375" style="35" customWidth="1"/>
    <col min="3" max="3" width="1.1484375" style="35" customWidth="1"/>
    <col min="4" max="4" width="10.00390625" style="35" customWidth="1"/>
    <col min="5" max="5" width="1.1484375" style="35" customWidth="1"/>
    <col min="6" max="6" width="14.140625" style="35" customWidth="1"/>
    <col min="7" max="7" width="1.1484375" style="35" customWidth="1"/>
    <col min="8" max="8" width="15.140625" style="35" customWidth="1"/>
    <col min="9" max="9" width="1.1484375" style="35" customWidth="1"/>
    <col min="10" max="10" width="14.00390625" style="35" customWidth="1"/>
    <col min="11" max="16384" width="9.140625" style="35" customWidth="1"/>
  </cols>
  <sheetData>
    <row r="1" spans="1:10" s="133" customFormat="1" ht="19.5">
      <c r="A1" s="152" t="s">
        <v>70</v>
      </c>
      <c r="J1" s="126"/>
    </row>
    <row r="2" s="133" customFormat="1" ht="15" customHeight="1">
      <c r="A2" s="153" t="s">
        <v>1</v>
      </c>
    </row>
    <row r="3" ht="12" customHeight="1">
      <c r="A3" s="34"/>
    </row>
    <row r="4" s="155" customFormat="1" ht="15.75" customHeight="1">
      <c r="A4" s="154" t="s">
        <v>135</v>
      </c>
    </row>
    <row r="5" spans="1:7" s="155" customFormat="1" ht="15" customHeight="1">
      <c r="A5" s="154" t="s">
        <v>250</v>
      </c>
      <c r="D5" s="156"/>
      <c r="E5" s="156"/>
      <c r="F5" s="156"/>
      <c r="G5" s="156"/>
    </row>
    <row r="6" spans="1:7" ht="13.5" customHeight="1">
      <c r="A6" s="34"/>
      <c r="D6" s="112"/>
      <c r="E6" s="112"/>
      <c r="F6" s="112"/>
      <c r="G6" s="112"/>
    </row>
    <row r="7" spans="1:10" s="159" customFormat="1" ht="14.25" customHeight="1">
      <c r="A7" s="157"/>
      <c r="B7" s="158"/>
      <c r="C7" s="158"/>
      <c r="D7" s="230" t="s">
        <v>69</v>
      </c>
      <c r="E7" s="230"/>
      <c r="F7" s="230"/>
      <c r="G7" s="230"/>
      <c r="H7" s="141" t="s">
        <v>31</v>
      </c>
      <c r="I7" s="141"/>
      <c r="J7" s="158"/>
    </row>
    <row r="8" spans="1:10" s="159" customFormat="1" ht="14.25" customHeight="1">
      <c r="A8" s="157"/>
      <c r="B8" s="141" t="s">
        <v>32</v>
      </c>
      <c r="C8" s="141"/>
      <c r="D8" s="141" t="s">
        <v>32</v>
      </c>
      <c r="E8" s="141"/>
      <c r="F8" s="141" t="s">
        <v>33</v>
      </c>
      <c r="G8" s="141"/>
      <c r="H8" s="141" t="s">
        <v>34</v>
      </c>
      <c r="I8" s="141"/>
      <c r="J8" s="141"/>
    </row>
    <row r="9" spans="1:10" s="159" customFormat="1" ht="14.25" customHeight="1">
      <c r="A9" s="157"/>
      <c r="B9" s="135" t="s">
        <v>35</v>
      </c>
      <c r="C9" s="141"/>
      <c r="D9" s="135" t="s">
        <v>36</v>
      </c>
      <c r="E9" s="141"/>
      <c r="F9" s="135" t="s">
        <v>37</v>
      </c>
      <c r="G9" s="141"/>
      <c r="H9" s="135" t="s">
        <v>194</v>
      </c>
      <c r="I9" s="141"/>
      <c r="J9" s="135" t="s">
        <v>38</v>
      </c>
    </row>
    <row r="10" spans="1:10" s="159" customFormat="1" ht="14.25" customHeight="1">
      <c r="A10" s="157"/>
      <c r="B10" s="141" t="s">
        <v>11</v>
      </c>
      <c r="C10" s="141"/>
      <c r="D10" s="141" t="s">
        <v>11</v>
      </c>
      <c r="E10" s="141"/>
      <c r="F10" s="141" t="s">
        <v>11</v>
      </c>
      <c r="G10" s="141"/>
      <c r="H10" s="141" t="s">
        <v>11</v>
      </c>
      <c r="I10" s="141"/>
      <c r="J10" s="141" t="s">
        <v>11</v>
      </c>
    </row>
    <row r="11" spans="1:7" ht="13.5" customHeight="1">
      <c r="A11" s="37"/>
      <c r="B11" s="39"/>
      <c r="C11" s="39"/>
      <c r="D11" s="141"/>
      <c r="E11" s="141"/>
      <c r="F11" s="141"/>
      <c r="G11" s="141"/>
    </row>
    <row r="12" spans="1:7" ht="14.25" customHeight="1">
      <c r="A12" s="76" t="s">
        <v>245</v>
      </c>
      <c r="B12" s="39"/>
      <c r="C12" s="39"/>
      <c r="D12" s="141"/>
      <c r="E12" s="141"/>
      <c r="F12" s="141"/>
      <c r="G12" s="141"/>
    </row>
    <row r="13" spans="1:10" ht="14.25" customHeight="1">
      <c r="A13" s="37" t="s">
        <v>246</v>
      </c>
      <c r="B13" s="85"/>
      <c r="C13" s="85"/>
      <c r="D13" s="160"/>
      <c r="E13" s="160"/>
      <c r="F13" s="160"/>
      <c r="G13" s="160"/>
      <c r="H13" s="149"/>
      <c r="I13" s="149"/>
      <c r="J13" s="149"/>
    </row>
    <row r="14" spans="1:10" ht="12" customHeight="1">
      <c r="A14" s="37"/>
      <c r="B14" s="85"/>
      <c r="C14" s="85"/>
      <c r="D14" s="160"/>
      <c r="E14" s="160"/>
      <c r="F14" s="160"/>
      <c r="G14" s="160"/>
      <c r="H14" s="149"/>
      <c r="I14" s="149"/>
      <c r="J14" s="149"/>
    </row>
    <row r="15" spans="1:10" ht="15" customHeight="1">
      <c r="A15" s="38" t="s">
        <v>221</v>
      </c>
      <c r="B15" s="66">
        <v>134005</v>
      </c>
      <c r="C15" s="66"/>
      <c r="D15" s="66">
        <v>6346</v>
      </c>
      <c r="E15" s="66"/>
      <c r="F15" s="66">
        <f>'BS'!G40</f>
        <v>237866</v>
      </c>
      <c r="G15" s="66"/>
      <c r="H15" s="66">
        <f>'BS'!G41</f>
        <v>485208</v>
      </c>
      <c r="I15" s="66"/>
      <c r="J15" s="66">
        <f>SUM(B15:H15)</f>
        <v>863425</v>
      </c>
    </row>
    <row r="16" spans="1:10" ht="12" customHeight="1">
      <c r="A16" s="39"/>
      <c r="B16" s="66"/>
      <c r="C16" s="66"/>
      <c r="D16" s="66"/>
      <c r="E16" s="66"/>
      <c r="F16" s="66"/>
      <c r="G16" s="66"/>
      <c r="H16" s="66"/>
      <c r="I16" s="66"/>
      <c r="J16" s="66"/>
    </row>
    <row r="17" spans="1:10" ht="15" customHeight="1" hidden="1">
      <c r="A17" s="39" t="s">
        <v>199</v>
      </c>
      <c r="B17" s="66"/>
      <c r="C17" s="66"/>
      <c r="D17" s="66"/>
      <c r="E17" s="66"/>
      <c r="F17" s="66"/>
      <c r="G17" s="66"/>
      <c r="H17" s="66"/>
      <c r="I17" s="66"/>
      <c r="J17" s="66"/>
    </row>
    <row r="18" spans="1:10" ht="15" customHeight="1" hidden="1">
      <c r="A18" s="39" t="s">
        <v>212</v>
      </c>
      <c r="B18" s="66"/>
      <c r="C18" s="66"/>
      <c r="D18" s="66"/>
      <c r="E18" s="66"/>
      <c r="F18" s="66"/>
      <c r="G18" s="66"/>
      <c r="H18" s="66"/>
      <c r="I18" s="66"/>
      <c r="J18" s="66"/>
    </row>
    <row r="19" spans="1:10" ht="15" customHeight="1" hidden="1">
      <c r="A19" s="39" t="s">
        <v>213</v>
      </c>
      <c r="B19" s="66">
        <v>0</v>
      </c>
      <c r="C19" s="66"/>
      <c r="D19" s="66">
        <v>0</v>
      </c>
      <c r="E19" s="66"/>
      <c r="F19" s="66">
        <v>0</v>
      </c>
      <c r="G19" s="66"/>
      <c r="H19" s="66">
        <v>0</v>
      </c>
      <c r="I19" s="66"/>
      <c r="J19" s="66">
        <f>SUM(B19:H19)</f>
        <v>0</v>
      </c>
    </row>
    <row r="20" spans="1:10" ht="10.5" customHeight="1" hidden="1">
      <c r="A20" s="39"/>
      <c r="B20" s="66"/>
      <c r="C20" s="66"/>
      <c r="D20" s="66"/>
      <c r="E20" s="66"/>
      <c r="F20" s="66"/>
      <c r="G20" s="66"/>
      <c r="H20" s="66"/>
      <c r="I20" s="66"/>
      <c r="J20" s="66"/>
    </row>
    <row r="21" spans="1:10" ht="15" customHeight="1" hidden="1">
      <c r="A21" s="39" t="s">
        <v>206</v>
      </c>
      <c r="B21" s="66"/>
      <c r="C21" s="66"/>
      <c r="D21" s="66"/>
      <c r="E21" s="66"/>
      <c r="F21" s="66"/>
      <c r="G21" s="66"/>
      <c r="H21" s="66"/>
      <c r="I21" s="66"/>
      <c r="J21" s="66"/>
    </row>
    <row r="22" spans="1:10" ht="15" customHeight="1" hidden="1">
      <c r="A22" s="39" t="s">
        <v>214</v>
      </c>
      <c r="B22" s="66">
        <v>0</v>
      </c>
      <c r="C22" s="66"/>
      <c r="D22" s="66">
        <v>0</v>
      </c>
      <c r="E22" s="66"/>
      <c r="F22" s="66">
        <v>0</v>
      </c>
      <c r="G22" s="66"/>
      <c r="H22" s="66">
        <v>0</v>
      </c>
      <c r="I22" s="66"/>
      <c r="J22" s="66">
        <f>SUM(B22:H22)</f>
        <v>0</v>
      </c>
    </row>
    <row r="23" spans="1:10" ht="10.5" customHeight="1" hidden="1">
      <c r="A23" s="39"/>
      <c r="B23" s="66"/>
      <c r="C23" s="66"/>
      <c r="D23" s="66"/>
      <c r="E23" s="66"/>
      <c r="F23" s="66"/>
      <c r="G23" s="66"/>
      <c r="H23" s="66"/>
      <c r="I23" s="66"/>
      <c r="J23" s="66"/>
    </row>
    <row r="24" spans="1:10" ht="15" customHeight="1">
      <c r="A24" s="39" t="s">
        <v>200</v>
      </c>
      <c r="B24" s="66"/>
      <c r="C24" s="66"/>
      <c r="D24" s="66"/>
      <c r="E24" s="66"/>
      <c r="F24" s="66"/>
      <c r="G24" s="66"/>
      <c r="H24" s="66"/>
      <c r="I24" s="66"/>
      <c r="J24" s="66"/>
    </row>
    <row r="25" spans="1:10" ht="15" customHeight="1">
      <c r="A25" s="39" t="s">
        <v>207</v>
      </c>
      <c r="B25" s="66">
        <v>0</v>
      </c>
      <c r="C25" s="66"/>
      <c r="D25" s="66">
        <v>0</v>
      </c>
      <c r="E25" s="66"/>
      <c r="F25" s="66">
        <v>-157</v>
      </c>
      <c r="G25" s="66"/>
      <c r="H25" s="66">
        <f>-F25</f>
        <v>157</v>
      </c>
      <c r="I25" s="66"/>
      <c r="J25" s="66">
        <f>SUM(B25:H25)</f>
        <v>0</v>
      </c>
    </row>
    <row r="26" spans="1:10" ht="10.5" customHeight="1">
      <c r="A26" s="39"/>
      <c r="B26" s="66"/>
      <c r="C26" s="66"/>
      <c r="D26" s="66"/>
      <c r="E26" s="66"/>
      <c r="F26" s="66"/>
      <c r="G26" s="66"/>
      <c r="H26" s="66"/>
      <c r="I26" s="66"/>
      <c r="J26" s="66"/>
    </row>
    <row r="27" spans="1:10" ht="15" customHeight="1">
      <c r="A27" s="39" t="s">
        <v>200</v>
      </c>
      <c r="B27" s="66"/>
      <c r="C27" s="66"/>
      <c r="D27" s="66"/>
      <c r="E27" s="66"/>
      <c r="F27" s="66"/>
      <c r="G27" s="66"/>
      <c r="H27" s="66"/>
      <c r="I27" s="66"/>
      <c r="J27" s="66"/>
    </row>
    <row r="28" spans="1:10" ht="15" customHeight="1">
      <c r="A28" s="39" t="s">
        <v>233</v>
      </c>
      <c r="B28" s="66"/>
      <c r="C28" s="66"/>
      <c r="D28" s="66"/>
      <c r="E28" s="66"/>
      <c r="F28" s="66"/>
      <c r="G28" s="66"/>
      <c r="H28" s="66"/>
      <c r="I28" s="66"/>
      <c r="J28" s="66"/>
    </row>
    <row r="29" spans="1:10" ht="15" customHeight="1">
      <c r="A29" s="35" t="s">
        <v>234</v>
      </c>
      <c r="B29" s="66">
        <v>0</v>
      </c>
      <c r="C29" s="66"/>
      <c r="D29" s="66">
        <v>0</v>
      </c>
      <c r="E29" s="66"/>
      <c r="F29" s="66">
        <v>-1</v>
      </c>
      <c r="G29" s="66"/>
      <c r="H29" s="66">
        <f>-F29</f>
        <v>1</v>
      </c>
      <c r="I29" s="66"/>
      <c r="J29" s="66">
        <f>SUM(B29:H29)</f>
        <v>0</v>
      </c>
    </row>
    <row r="30" spans="1:10" ht="10.5" customHeight="1">
      <c r="A30" s="39"/>
      <c r="B30" s="66"/>
      <c r="C30" s="66"/>
      <c r="D30" s="66"/>
      <c r="E30" s="66"/>
      <c r="F30" s="66"/>
      <c r="G30" s="66"/>
      <c r="H30" s="66"/>
      <c r="I30" s="66"/>
      <c r="J30" s="66"/>
    </row>
    <row r="31" spans="1:10" ht="15" customHeight="1" hidden="1">
      <c r="A31" s="39" t="s">
        <v>200</v>
      </c>
      <c r="B31" s="66"/>
      <c r="C31" s="66"/>
      <c r="D31" s="66"/>
      <c r="E31" s="66"/>
      <c r="F31" s="66"/>
      <c r="G31" s="66"/>
      <c r="H31" s="66"/>
      <c r="I31" s="66"/>
      <c r="J31" s="66"/>
    </row>
    <row r="32" spans="1:10" ht="15" customHeight="1" hidden="1">
      <c r="A32" s="39" t="s">
        <v>201</v>
      </c>
      <c r="B32" s="66">
        <v>0</v>
      </c>
      <c r="C32" s="66"/>
      <c r="D32" s="66">
        <v>0</v>
      </c>
      <c r="E32" s="66"/>
      <c r="F32" s="66">
        <v>0</v>
      </c>
      <c r="G32" s="66"/>
      <c r="H32" s="66">
        <v>0</v>
      </c>
      <c r="I32" s="66"/>
      <c r="J32" s="66">
        <f>SUM(B32:H32)</f>
        <v>0</v>
      </c>
    </row>
    <row r="33" spans="1:10" ht="10.5" customHeight="1" hidden="1">
      <c r="A33" s="39"/>
      <c r="B33" s="66"/>
      <c r="C33" s="66"/>
      <c r="D33" s="66"/>
      <c r="E33" s="66"/>
      <c r="F33" s="66"/>
      <c r="G33" s="66"/>
      <c r="H33" s="66"/>
      <c r="I33" s="66"/>
      <c r="J33" s="66"/>
    </row>
    <row r="34" spans="1:10" ht="15" customHeight="1">
      <c r="A34" s="39" t="s">
        <v>10</v>
      </c>
      <c r="B34" s="66">
        <v>0</v>
      </c>
      <c r="C34" s="66"/>
      <c r="D34" s="66">
        <v>0</v>
      </c>
      <c r="E34" s="66"/>
      <c r="F34" s="66">
        <v>0</v>
      </c>
      <c r="G34" s="66"/>
      <c r="H34" s="66">
        <f>'IS'!I26</f>
        <v>46535</v>
      </c>
      <c r="I34" s="66"/>
      <c r="J34" s="66">
        <f>SUM(B34:H34)</f>
        <v>46535</v>
      </c>
    </row>
    <row r="35" spans="1:10" ht="10.5" customHeight="1">
      <c r="A35" s="39"/>
      <c r="B35" s="66"/>
      <c r="C35" s="66"/>
      <c r="D35" s="66"/>
      <c r="E35" s="66"/>
      <c r="F35" s="66"/>
      <c r="G35" s="66"/>
      <c r="H35" s="66"/>
      <c r="I35" s="66"/>
      <c r="J35" s="66"/>
    </row>
    <row r="36" spans="1:10" ht="15" customHeight="1">
      <c r="A36" s="39" t="s">
        <v>172</v>
      </c>
      <c r="B36" s="66">
        <v>0</v>
      </c>
      <c r="C36" s="66"/>
      <c r="D36" s="66">
        <v>0</v>
      </c>
      <c r="E36" s="66"/>
      <c r="F36" s="66">
        <v>0</v>
      </c>
      <c r="G36" s="66"/>
      <c r="H36" s="66">
        <f>-'NOTES(1)'!J43</f>
        <v>-45227</v>
      </c>
      <c r="I36" s="66"/>
      <c r="J36" s="66">
        <f>SUM(B36:H36)</f>
        <v>-45227</v>
      </c>
    </row>
    <row r="37" spans="1:10" ht="10.5" customHeight="1">
      <c r="A37" s="39"/>
      <c r="B37" s="66"/>
      <c r="C37" s="66"/>
      <c r="D37" s="66"/>
      <c r="E37" s="66"/>
      <c r="F37" s="66"/>
      <c r="G37" s="66"/>
      <c r="H37" s="66"/>
      <c r="I37" s="66"/>
      <c r="J37" s="66"/>
    </row>
    <row r="38" spans="1:10" ht="25.5" customHeight="1" thickBot="1">
      <c r="A38" s="165" t="s">
        <v>302</v>
      </c>
      <c r="B38" s="166">
        <f>SUM(B15:B36)</f>
        <v>134005</v>
      </c>
      <c r="C38" s="166"/>
      <c r="D38" s="166">
        <f>SUM(D15:D36)</f>
        <v>6346</v>
      </c>
      <c r="E38" s="166"/>
      <c r="F38" s="166">
        <f>SUM(F15:F36)</f>
        <v>237708</v>
      </c>
      <c r="G38" s="166"/>
      <c r="H38" s="166">
        <f>SUM(H15:H36)</f>
        <v>486674</v>
      </c>
      <c r="I38" s="166"/>
      <c r="J38" s="166">
        <f>SUM(J15:J36)</f>
        <v>864733</v>
      </c>
    </row>
    <row r="39" spans="1:7" ht="12" customHeight="1" thickTop="1">
      <c r="A39" s="37"/>
      <c r="B39" s="39"/>
      <c r="C39" s="39"/>
      <c r="D39" s="141"/>
      <c r="E39" s="141"/>
      <c r="F39" s="141"/>
      <c r="G39" s="141"/>
    </row>
    <row r="40" spans="1:7" ht="10.5" customHeight="1">
      <c r="A40" s="37"/>
      <c r="B40" s="39"/>
      <c r="C40" s="39"/>
      <c r="D40" s="141"/>
      <c r="E40" s="141"/>
      <c r="F40" s="141"/>
      <c r="G40" s="141"/>
    </row>
    <row r="41" spans="1:7" ht="18" customHeight="1">
      <c r="A41" s="76" t="s">
        <v>247</v>
      </c>
      <c r="B41" s="39"/>
      <c r="C41" s="39"/>
      <c r="D41" s="141"/>
      <c r="E41" s="141"/>
      <c r="F41" s="141"/>
      <c r="G41" s="141"/>
    </row>
    <row r="42" spans="1:7" ht="12" customHeight="1">
      <c r="A42" s="37"/>
      <c r="B42" s="39"/>
      <c r="C42" s="39"/>
      <c r="D42" s="141"/>
      <c r="E42" s="141"/>
      <c r="F42" s="141"/>
      <c r="G42" s="141"/>
    </row>
    <row r="43" spans="1:10" ht="15" customHeight="1">
      <c r="A43" s="38" t="s">
        <v>183</v>
      </c>
      <c r="B43" s="66">
        <v>134005</v>
      </c>
      <c r="C43" s="66"/>
      <c r="D43" s="66">
        <v>6346</v>
      </c>
      <c r="E43" s="66"/>
      <c r="F43" s="66">
        <v>42486</v>
      </c>
      <c r="G43" s="66"/>
      <c r="H43" s="66">
        <v>412886</v>
      </c>
      <c r="I43" s="66"/>
      <c r="J43" s="66">
        <f>SUM(B43:H43)</f>
        <v>595723</v>
      </c>
    </row>
    <row r="44" spans="1:10" ht="12" customHeight="1">
      <c r="A44" s="39"/>
      <c r="B44" s="66"/>
      <c r="C44" s="66"/>
      <c r="D44" s="66"/>
      <c r="E44" s="66"/>
      <c r="F44" s="66"/>
      <c r="G44" s="66"/>
      <c r="H44" s="66"/>
      <c r="I44" s="66"/>
      <c r="J44" s="66"/>
    </row>
    <row r="45" spans="1:10" ht="15" customHeight="1">
      <c r="A45" s="39" t="s">
        <v>200</v>
      </c>
      <c r="B45" s="66"/>
      <c r="C45" s="66"/>
      <c r="D45" s="66"/>
      <c r="E45" s="66"/>
      <c r="F45" s="66"/>
      <c r="G45" s="66"/>
      <c r="H45" s="66"/>
      <c r="I45" s="66"/>
      <c r="J45" s="66"/>
    </row>
    <row r="46" spans="1:10" ht="15" customHeight="1">
      <c r="A46" s="39" t="s">
        <v>207</v>
      </c>
      <c r="B46" s="66">
        <v>0</v>
      </c>
      <c r="C46" s="66"/>
      <c r="D46" s="66">
        <v>0</v>
      </c>
      <c r="E46" s="66"/>
      <c r="F46" s="66">
        <v>-57</v>
      </c>
      <c r="G46" s="66"/>
      <c r="H46" s="66">
        <f>-F46</f>
        <v>57</v>
      </c>
      <c r="I46" s="66"/>
      <c r="J46" s="66">
        <f>SUM(B46:H46)</f>
        <v>0</v>
      </c>
    </row>
    <row r="47" spans="1:10" ht="10.5" customHeight="1">
      <c r="A47" s="39"/>
      <c r="B47" s="66"/>
      <c r="C47" s="66"/>
      <c r="D47" s="66"/>
      <c r="E47" s="66"/>
      <c r="F47" s="66"/>
      <c r="G47" s="66"/>
      <c r="H47" s="66"/>
      <c r="I47" s="66"/>
      <c r="J47" s="66"/>
    </row>
    <row r="48" spans="1:10" ht="15" customHeight="1">
      <c r="A48" s="39" t="s">
        <v>205</v>
      </c>
      <c r="B48" s="66"/>
      <c r="C48" s="66"/>
      <c r="D48" s="66"/>
      <c r="E48" s="66"/>
      <c r="F48" s="66"/>
      <c r="G48" s="66"/>
      <c r="H48" s="66"/>
      <c r="I48" s="66"/>
      <c r="J48" s="66"/>
    </row>
    <row r="49" spans="1:10" ht="15" customHeight="1">
      <c r="A49" s="39" t="s">
        <v>248</v>
      </c>
      <c r="B49" s="66"/>
      <c r="C49" s="66"/>
      <c r="D49" s="66"/>
      <c r="E49" s="66"/>
      <c r="F49" s="66"/>
      <c r="G49" s="66"/>
      <c r="H49" s="66"/>
      <c r="I49" s="66"/>
      <c r="J49" s="66"/>
    </row>
    <row r="50" spans="1:10" ht="15" customHeight="1">
      <c r="A50" s="35" t="s">
        <v>249</v>
      </c>
      <c r="B50" s="66">
        <v>0</v>
      </c>
      <c r="C50" s="66"/>
      <c r="D50" s="66">
        <v>0</v>
      </c>
      <c r="E50" s="66"/>
      <c r="F50" s="66">
        <v>-12</v>
      </c>
      <c r="G50" s="66"/>
      <c r="H50" s="66">
        <f>-F50</f>
        <v>12</v>
      </c>
      <c r="I50" s="66"/>
      <c r="J50" s="66">
        <f>SUM(B50:H50)</f>
        <v>0</v>
      </c>
    </row>
    <row r="51" spans="1:10" ht="10.5" customHeight="1">
      <c r="A51" s="39"/>
      <c r="B51" s="66"/>
      <c r="C51" s="66"/>
      <c r="D51" s="66"/>
      <c r="E51" s="66"/>
      <c r="F51" s="66"/>
      <c r="G51" s="66"/>
      <c r="H51" s="66"/>
      <c r="I51" s="66"/>
      <c r="J51" s="66"/>
    </row>
    <row r="52" spans="1:10" ht="15" customHeight="1">
      <c r="A52" s="39" t="s">
        <v>10</v>
      </c>
      <c r="B52" s="66">
        <v>0</v>
      </c>
      <c r="C52" s="66"/>
      <c r="D52" s="66">
        <v>0</v>
      </c>
      <c r="E52" s="66"/>
      <c r="F52" s="66">
        <v>0</v>
      </c>
      <c r="G52" s="66"/>
      <c r="H52" s="66">
        <f>'IS'!K26</f>
        <v>44832</v>
      </c>
      <c r="I52" s="66"/>
      <c r="J52" s="66">
        <f>SUM(B52:H52)</f>
        <v>44832</v>
      </c>
    </row>
    <row r="53" spans="1:10" ht="10.5" customHeight="1">
      <c r="A53" s="39"/>
      <c r="B53" s="66"/>
      <c r="C53" s="66"/>
      <c r="D53" s="66"/>
      <c r="E53" s="66"/>
      <c r="F53" s="66"/>
      <c r="G53" s="66"/>
      <c r="H53" s="66"/>
      <c r="I53" s="66"/>
      <c r="J53" s="66"/>
    </row>
    <row r="54" spans="1:10" ht="15" customHeight="1">
      <c r="A54" s="39" t="s">
        <v>172</v>
      </c>
      <c r="B54" s="66">
        <v>0</v>
      </c>
      <c r="C54" s="66"/>
      <c r="D54" s="66">
        <v>0</v>
      </c>
      <c r="E54" s="66"/>
      <c r="F54" s="66">
        <v>0</v>
      </c>
      <c r="G54" s="66"/>
      <c r="H54" s="66">
        <v>-24456</v>
      </c>
      <c r="I54" s="66"/>
      <c r="J54" s="66">
        <f>SUM(B54:H54)</f>
        <v>-24456</v>
      </c>
    </row>
    <row r="55" spans="1:10" ht="10.5" customHeight="1">
      <c r="A55" s="39"/>
      <c r="B55" s="66"/>
      <c r="C55" s="66"/>
      <c r="D55" s="66"/>
      <c r="E55" s="66"/>
      <c r="F55" s="66"/>
      <c r="G55" s="66"/>
      <c r="H55" s="66"/>
      <c r="I55" s="66"/>
      <c r="J55" s="66"/>
    </row>
    <row r="56" spans="1:10" ht="25.5" customHeight="1" thickBot="1">
      <c r="A56" s="165" t="s">
        <v>303</v>
      </c>
      <c r="B56" s="166">
        <f>SUM(B43:B55)</f>
        <v>134005</v>
      </c>
      <c r="C56" s="166"/>
      <c r="D56" s="166">
        <f aca="true" t="shared" si="0" ref="D56:J56">SUM(D43:D55)</f>
        <v>6346</v>
      </c>
      <c r="E56" s="166"/>
      <c r="F56" s="166">
        <f t="shared" si="0"/>
        <v>42417</v>
      </c>
      <c r="G56" s="166"/>
      <c r="H56" s="166">
        <f t="shared" si="0"/>
        <v>433331</v>
      </c>
      <c r="I56" s="166"/>
      <c r="J56" s="166">
        <f t="shared" si="0"/>
        <v>616099</v>
      </c>
    </row>
    <row r="57" spans="1:10" ht="9" customHeight="1" thickTop="1">
      <c r="A57" s="39"/>
      <c r="B57" s="31"/>
      <c r="C57" s="31"/>
      <c r="D57" s="31"/>
      <c r="E57" s="31"/>
      <c r="F57" s="31"/>
      <c r="G57" s="31"/>
      <c r="H57" s="31"/>
      <c r="I57" s="31"/>
      <c r="J57" s="31"/>
    </row>
    <row r="58" spans="8:15" s="77" customFormat="1" ht="3.75" customHeight="1">
      <c r="H58" s="161"/>
      <c r="I58" s="161"/>
      <c r="K58" s="162"/>
      <c r="M58" s="161"/>
      <c r="O58" s="163"/>
    </row>
    <row r="59" spans="2:7" ht="12.75" customHeight="1">
      <c r="B59" s="39"/>
      <c r="C59" s="39"/>
      <c r="D59" s="123"/>
      <c r="E59" s="123"/>
      <c r="F59" s="123"/>
      <c r="G59" s="123"/>
    </row>
  </sheetData>
  <sheetProtection/>
  <mergeCells count="1">
    <mergeCell ref="D7:G7"/>
  </mergeCells>
  <printOptions/>
  <pageMargins left="0.7086614173228347" right="0.2362204724409449" top="0.3937007874015748" bottom="0.4330708661417323" header="0.5118110236220472" footer="0.2755905511811024"/>
  <pageSetup firstPageNumber="3" useFirstPageNumber="1" fitToHeight="1" fitToWidth="1" horizontalDpi="600" verticalDpi="600" orientation="portrait" paperSize="9" scale="93" r:id="rId2"/>
  <headerFooter alignWithMargins="0">
    <oddFooter>&amp;C&amp;P</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view="pageBreakPreview" zoomScaleSheetLayoutView="100" zoomScalePageLayoutView="0" workbookViewId="0" topLeftCell="A25">
      <selection activeCell="F54" sqref="F54"/>
    </sheetView>
  </sheetViews>
  <sheetFormatPr defaultColWidth="9.140625" defaultRowHeight="12.75"/>
  <cols>
    <col min="1" max="1" width="3.140625" style="13" customWidth="1"/>
    <col min="2" max="3" width="4.7109375" style="13" customWidth="1"/>
    <col min="4" max="4" width="49.140625" style="13" customWidth="1"/>
    <col min="5" max="5" width="3.00390625" style="10" customWidth="1"/>
    <col min="6" max="6" width="16.7109375" style="187" customWidth="1"/>
    <col min="7" max="7" width="2.57421875" style="68" customWidth="1"/>
    <col min="8" max="8" width="16.57421875" style="117" customWidth="1"/>
    <col min="9" max="9" width="1.7109375" style="10" customWidth="1"/>
    <col min="10" max="16384" width="9.140625" style="10" customWidth="1"/>
  </cols>
  <sheetData>
    <row r="1" spans="1:8" s="130" customFormat="1" ht="19.5">
      <c r="A1" s="15" t="s">
        <v>70</v>
      </c>
      <c r="B1" s="131"/>
      <c r="C1" s="131"/>
      <c r="D1" s="131"/>
      <c r="F1" s="133"/>
      <c r="G1" s="138"/>
      <c r="H1" s="126"/>
    </row>
    <row r="2" spans="1:8" s="130" customFormat="1" ht="15" customHeight="1">
      <c r="A2" s="14" t="s">
        <v>1</v>
      </c>
      <c r="B2" s="131"/>
      <c r="C2" s="131"/>
      <c r="D2" s="131"/>
      <c r="F2" s="133"/>
      <c r="G2" s="138"/>
      <c r="H2" s="133"/>
    </row>
    <row r="3" spans="1:7" ht="9" customHeight="1">
      <c r="A3" s="16"/>
      <c r="G3" s="139"/>
    </row>
    <row r="4" spans="1:8" ht="16.5">
      <c r="A4" s="86" t="s">
        <v>122</v>
      </c>
      <c r="B4" s="12"/>
      <c r="C4" s="12"/>
      <c r="D4" s="12"/>
      <c r="E4" s="11"/>
      <c r="F4" s="188"/>
      <c r="G4" s="140"/>
      <c r="H4" s="118"/>
    </row>
    <row r="5" spans="1:8" ht="15.75" customHeight="1">
      <c r="A5" s="86" t="s">
        <v>250</v>
      </c>
      <c r="B5" s="12"/>
      <c r="C5" s="12"/>
      <c r="D5" s="12"/>
      <c r="E5" s="11"/>
      <c r="F5" s="189"/>
      <c r="G5" s="134"/>
      <c r="H5" s="119"/>
    </row>
    <row r="6" spans="1:8" ht="22.5" customHeight="1">
      <c r="A6" s="17"/>
      <c r="B6" s="12"/>
      <c r="C6" s="12"/>
      <c r="D6" s="12"/>
      <c r="E6" s="11"/>
      <c r="F6" s="120" t="s">
        <v>222</v>
      </c>
      <c r="G6" s="134"/>
      <c r="H6" s="120" t="s">
        <v>184</v>
      </c>
    </row>
    <row r="7" spans="1:8" s="20" customFormat="1" ht="14.25" customHeight="1">
      <c r="A7" s="40"/>
      <c r="B7" s="21"/>
      <c r="C7" s="21"/>
      <c r="D7" s="21"/>
      <c r="F7" s="121" t="s">
        <v>251</v>
      </c>
      <c r="G7" s="141"/>
      <c r="H7" s="121" t="str">
        <f>F7</f>
        <v>6 MONTHS</v>
      </c>
    </row>
    <row r="8" spans="1:8" s="20" customFormat="1" ht="14.25" customHeight="1">
      <c r="A8" s="40"/>
      <c r="B8" s="21"/>
      <c r="C8" s="21"/>
      <c r="D8" s="21"/>
      <c r="F8" s="121" t="s">
        <v>144</v>
      </c>
      <c r="G8" s="141"/>
      <c r="H8" s="121" t="s">
        <v>144</v>
      </c>
    </row>
    <row r="9" spans="1:8" s="20" customFormat="1" ht="14.25" customHeight="1">
      <c r="A9" s="21"/>
      <c r="B9" s="21"/>
      <c r="C9" s="21"/>
      <c r="D9" s="21"/>
      <c r="E9" s="36"/>
      <c r="F9" s="142" t="s">
        <v>252</v>
      </c>
      <c r="G9" s="143"/>
      <c r="H9" s="142" t="s">
        <v>253</v>
      </c>
    </row>
    <row r="10" spans="1:8" s="20" customFormat="1" ht="14.25" customHeight="1">
      <c r="A10" s="21"/>
      <c r="B10" s="21"/>
      <c r="C10" s="21"/>
      <c r="D10" s="21"/>
      <c r="E10" s="21"/>
      <c r="F10" s="121" t="s">
        <v>11</v>
      </c>
      <c r="G10" s="141"/>
      <c r="H10" s="121" t="s">
        <v>11</v>
      </c>
    </row>
    <row r="11" spans="1:8" s="20" customFormat="1" ht="12" customHeight="1">
      <c r="A11" s="21"/>
      <c r="B11" s="21"/>
      <c r="C11" s="21"/>
      <c r="D11" s="21"/>
      <c r="E11" s="21"/>
      <c r="F11" s="121"/>
      <c r="G11" s="141"/>
      <c r="H11" s="121"/>
    </row>
    <row r="12" spans="1:8" s="20" customFormat="1" ht="14.25" customHeight="1">
      <c r="A12" s="41" t="s">
        <v>39</v>
      </c>
      <c r="B12" s="21"/>
      <c r="C12" s="21"/>
      <c r="D12" s="21"/>
      <c r="E12" s="21"/>
      <c r="F12" s="190"/>
      <c r="G12" s="31"/>
      <c r="H12" s="122"/>
    </row>
    <row r="13" spans="1:9" s="20" customFormat="1" ht="14.25" customHeight="1">
      <c r="A13" s="21" t="s">
        <v>117</v>
      </c>
      <c r="B13" s="21"/>
      <c r="C13" s="21"/>
      <c r="D13" s="21"/>
      <c r="E13" s="21"/>
      <c r="F13" s="45">
        <f>'IS'!I24</f>
        <v>61154</v>
      </c>
      <c r="G13" s="45"/>
      <c r="H13" s="43">
        <f>'IS'!K24</f>
        <v>55928</v>
      </c>
      <c r="I13" s="80"/>
    </row>
    <row r="14" spans="1:8" s="20" customFormat="1" ht="2.25" customHeight="1">
      <c r="A14" s="21"/>
      <c r="B14" s="21"/>
      <c r="C14" s="21"/>
      <c r="D14" s="21"/>
      <c r="E14" s="21"/>
      <c r="F14" s="45"/>
      <c r="G14" s="45"/>
      <c r="H14" s="43"/>
    </row>
    <row r="15" spans="1:8" s="20" customFormat="1" ht="14.25" customHeight="1">
      <c r="A15" s="21" t="s">
        <v>40</v>
      </c>
      <c r="B15" s="21"/>
      <c r="C15" s="21"/>
      <c r="D15" s="21"/>
      <c r="E15" s="21"/>
      <c r="F15" s="45"/>
      <c r="G15" s="45"/>
      <c r="H15" s="43"/>
    </row>
    <row r="16" spans="1:9" s="20" customFormat="1" ht="14.25" customHeight="1">
      <c r="A16" s="21"/>
      <c r="B16" s="21" t="s">
        <v>186</v>
      </c>
      <c r="C16" s="21"/>
      <c r="D16" s="21"/>
      <c r="E16" s="21"/>
      <c r="F16" s="45">
        <v>734</v>
      </c>
      <c r="G16" s="45"/>
      <c r="H16" s="43">
        <v>711</v>
      </c>
      <c r="I16" s="81"/>
    </row>
    <row r="17" spans="1:8" s="20" customFormat="1" ht="14.25" customHeight="1" hidden="1">
      <c r="A17" s="21"/>
      <c r="B17" s="21" t="s">
        <v>217</v>
      </c>
      <c r="C17" s="21"/>
      <c r="D17" s="21"/>
      <c r="E17" s="21"/>
      <c r="F17" s="45">
        <v>0</v>
      </c>
      <c r="G17" s="45"/>
      <c r="H17" s="45">
        <v>0</v>
      </c>
    </row>
    <row r="18" spans="1:9" s="20" customFormat="1" ht="14.25" customHeight="1">
      <c r="A18" s="21"/>
      <c r="B18" s="21" t="s">
        <v>219</v>
      </c>
      <c r="C18" s="21"/>
      <c r="D18" s="21"/>
      <c r="E18" s="21"/>
      <c r="F18" s="45">
        <v>2612</v>
      </c>
      <c r="G18" s="45"/>
      <c r="H18" s="45">
        <v>1915</v>
      </c>
      <c r="I18" s="81"/>
    </row>
    <row r="19" spans="1:8" s="20" customFormat="1" ht="14.25" customHeight="1">
      <c r="A19" s="21"/>
      <c r="B19" s="21" t="s">
        <v>42</v>
      </c>
      <c r="C19" s="21"/>
      <c r="D19" s="21"/>
      <c r="E19" s="21"/>
      <c r="F19" s="45">
        <v>-13</v>
      </c>
      <c r="G19" s="45"/>
      <c r="H19" s="45">
        <v>-68</v>
      </c>
    </row>
    <row r="20" spans="1:8" s="20" customFormat="1" ht="14.25" customHeight="1">
      <c r="A20" s="21"/>
      <c r="B20" s="21" t="s">
        <v>237</v>
      </c>
      <c r="C20" s="21"/>
      <c r="D20" s="21"/>
      <c r="E20" s="21"/>
      <c r="F20" s="45">
        <v>326</v>
      </c>
      <c r="G20" s="45"/>
      <c r="H20" s="45">
        <v>-65</v>
      </c>
    </row>
    <row r="21" spans="1:8" s="20" customFormat="1" ht="14.25" customHeight="1" hidden="1">
      <c r="A21" s="21"/>
      <c r="B21" s="21" t="s">
        <v>41</v>
      </c>
      <c r="C21" s="21"/>
      <c r="D21" s="21"/>
      <c r="E21" s="21"/>
      <c r="F21" s="45">
        <v>0</v>
      </c>
      <c r="G21" s="45"/>
      <c r="H21" s="45">
        <v>0</v>
      </c>
    </row>
    <row r="22" spans="1:8" s="20" customFormat="1" ht="14.25" customHeight="1">
      <c r="A22" s="21"/>
      <c r="B22" s="21" t="s">
        <v>43</v>
      </c>
      <c r="C22" s="21"/>
      <c r="D22" s="21"/>
      <c r="E22" s="21"/>
      <c r="F22" s="45">
        <v>38</v>
      </c>
      <c r="G22" s="45"/>
      <c r="H22" s="45">
        <v>59</v>
      </c>
    </row>
    <row r="23" spans="1:8" s="20" customFormat="1" ht="14.25" customHeight="1">
      <c r="A23" s="21"/>
      <c r="B23" s="21" t="s">
        <v>185</v>
      </c>
      <c r="C23" s="21"/>
      <c r="D23" s="21"/>
      <c r="E23" s="21"/>
      <c r="F23" s="45">
        <v>1758</v>
      </c>
      <c r="G23" s="45"/>
      <c r="H23" s="45">
        <v>0</v>
      </c>
    </row>
    <row r="24" spans="1:8" s="20" customFormat="1" ht="14.25" customHeight="1" hidden="1">
      <c r="A24" s="21"/>
      <c r="B24" s="21" t="s">
        <v>202</v>
      </c>
      <c r="C24" s="21"/>
      <c r="D24" s="21"/>
      <c r="E24" s="21"/>
      <c r="F24" s="205">
        <v>0</v>
      </c>
      <c r="G24" s="45"/>
      <c r="H24" s="45">
        <v>0</v>
      </c>
    </row>
    <row r="25" spans="1:8" s="20" customFormat="1" ht="14.25" customHeight="1">
      <c r="A25" s="21"/>
      <c r="B25" s="21" t="s">
        <v>258</v>
      </c>
      <c r="C25" s="21"/>
      <c r="D25" s="21"/>
      <c r="E25" s="21"/>
      <c r="F25" s="45"/>
      <c r="G25" s="45"/>
      <c r="H25" s="45"/>
    </row>
    <row r="26" spans="1:8" s="20" customFormat="1" ht="14.25" customHeight="1">
      <c r="A26" s="21"/>
      <c r="B26" s="21" t="s">
        <v>259</v>
      </c>
      <c r="C26" s="21"/>
      <c r="D26" s="21"/>
      <c r="E26" s="21"/>
      <c r="F26" s="45">
        <v>0</v>
      </c>
      <c r="G26" s="45"/>
      <c r="H26" s="45">
        <v>-500</v>
      </c>
    </row>
    <row r="27" spans="1:8" s="20" customFormat="1" ht="14.25" customHeight="1" hidden="1">
      <c r="A27" s="21"/>
      <c r="B27" s="21" t="s">
        <v>181</v>
      </c>
      <c r="C27" s="21"/>
      <c r="D27" s="21"/>
      <c r="E27" s="21"/>
      <c r="F27" s="45">
        <v>0</v>
      </c>
      <c r="G27" s="45"/>
      <c r="H27" s="45">
        <v>0</v>
      </c>
    </row>
    <row r="28" spans="1:8" s="20" customFormat="1" ht="14.25" customHeight="1">
      <c r="A28" s="21"/>
      <c r="B28" s="21" t="s">
        <v>173</v>
      </c>
      <c r="C28" s="21"/>
      <c r="D28" s="21"/>
      <c r="E28" s="21"/>
      <c r="F28" s="45">
        <v>-671</v>
      </c>
      <c r="G28" s="45"/>
      <c r="H28" s="45">
        <v>-666</v>
      </c>
    </row>
    <row r="29" spans="1:8" s="20" customFormat="1" ht="14.25" customHeight="1">
      <c r="A29" s="21"/>
      <c r="B29" s="21" t="s">
        <v>44</v>
      </c>
      <c r="C29" s="21"/>
      <c r="D29" s="21"/>
      <c r="E29" s="21"/>
      <c r="F29" s="45">
        <v>-5048</v>
      </c>
      <c r="G29" s="45"/>
      <c r="H29" s="45">
        <v>-2911</v>
      </c>
    </row>
    <row r="30" spans="1:9" s="20" customFormat="1" ht="14.25" customHeight="1">
      <c r="A30" s="99"/>
      <c r="B30" s="99" t="s">
        <v>116</v>
      </c>
      <c r="C30" s="99"/>
      <c r="D30" s="99"/>
      <c r="E30" s="99"/>
      <c r="F30" s="144">
        <f>-'IS'!I23</f>
        <v>-4059</v>
      </c>
      <c r="G30" s="144"/>
      <c r="H30" s="144">
        <f>-'IS'!K23</f>
        <v>-3484</v>
      </c>
      <c r="I30" s="81"/>
    </row>
    <row r="31" spans="1:8" s="20" customFormat="1" ht="14.25" customHeight="1">
      <c r="A31" s="41" t="s">
        <v>45</v>
      </c>
      <c r="B31" s="22"/>
      <c r="C31" s="21"/>
      <c r="D31" s="21"/>
      <c r="E31" s="21"/>
      <c r="F31" s="45">
        <f>SUM(F13:F30)</f>
        <v>56831</v>
      </c>
      <c r="G31" s="45"/>
      <c r="H31" s="45">
        <f>SUM(H13:H30)</f>
        <v>50919</v>
      </c>
    </row>
    <row r="32" spans="1:8" s="20" customFormat="1" ht="14.25" customHeight="1">
      <c r="A32" s="21"/>
      <c r="B32" s="22" t="s">
        <v>260</v>
      </c>
      <c r="C32" s="22"/>
      <c r="D32" s="22"/>
      <c r="E32" s="21"/>
      <c r="F32" s="45">
        <f>'BS'!G25-'BS'!E25</f>
        <v>5508</v>
      </c>
      <c r="G32" s="42"/>
      <c r="H32" s="45">
        <v>-1041</v>
      </c>
    </row>
    <row r="33" spans="1:8" s="20" customFormat="1" ht="14.25" customHeight="1">
      <c r="A33" s="21"/>
      <c r="B33" s="22" t="s">
        <v>190</v>
      </c>
      <c r="C33" s="22"/>
      <c r="D33" s="22"/>
      <c r="E33" s="21"/>
      <c r="F33" s="45">
        <v>-232</v>
      </c>
      <c r="G33" s="42"/>
      <c r="H33" s="45">
        <v>-8404</v>
      </c>
    </row>
    <row r="34" spans="1:8" s="20" customFormat="1" ht="14.25" customHeight="1">
      <c r="A34" s="99"/>
      <c r="B34" s="105" t="s">
        <v>203</v>
      </c>
      <c r="C34" s="105"/>
      <c r="D34" s="105"/>
      <c r="E34" s="99"/>
      <c r="F34" s="144">
        <f>'BS'!E48+'BS'!E49-'BS'!G49-'BS'!G48</f>
        <v>940</v>
      </c>
      <c r="G34" s="167"/>
      <c r="H34" s="144">
        <v>5296</v>
      </c>
    </row>
    <row r="35" spans="1:8" s="20" customFormat="1" ht="14.25" customHeight="1">
      <c r="A35" s="41" t="s">
        <v>46</v>
      </c>
      <c r="B35" s="21"/>
      <c r="C35" s="21"/>
      <c r="D35" s="21"/>
      <c r="E35" s="21"/>
      <c r="F35" s="45">
        <f>SUM(F31:F34)</f>
        <v>63047</v>
      </c>
      <c r="G35" s="42"/>
      <c r="H35" s="45">
        <f>SUM(H31:H34)</f>
        <v>46770</v>
      </c>
    </row>
    <row r="36" spans="1:8" s="20" customFormat="1" ht="14.25" customHeight="1">
      <c r="A36" s="21"/>
      <c r="B36" s="21" t="s">
        <v>208</v>
      </c>
      <c r="C36" s="21"/>
      <c r="D36" s="21"/>
      <c r="E36" s="21"/>
      <c r="F36" s="45">
        <f>-('BS'!E19-'BS'!G19-'IS'!I23)</f>
        <v>451</v>
      </c>
      <c r="G36" s="42"/>
      <c r="H36" s="45">
        <v>4401</v>
      </c>
    </row>
    <row r="37" spans="1:8" s="20" customFormat="1" ht="14.25" customHeight="1">
      <c r="A37" s="21"/>
      <c r="B37" s="21" t="s">
        <v>209</v>
      </c>
      <c r="C37" s="21"/>
      <c r="D37" s="21"/>
      <c r="E37" s="21"/>
      <c r="F37" s="45">
        <v>607</v>
      </c>
      <c r="G37" s="42"/>
      <c r="H37" s="45">
        <v>584</v>
      </c>
    </row>
    <row r="38" spans="1:8" s="20" customFormat="1" ht="14.25" customHeight="1">
      <c r="A38" s="21"/>
      <c r="B38" s="21" t="s">
        <v>47</v>
      </c>
      <c r="C38" s="21"/>
      <c r="D38" s="21"/>
      <c r="E38" s="21"/>
      <c r="F38" s="45">
        <v>5235</v>
      </c>
      <c r="G38" s="42"/>
      <c r="H38" s="45">
        <v>1858</v>
      </c>
    </row>
    <row r="39" spans="1:8" s="20" customFormat="1" ht="14.25" customHeight="1">
      <c r="A39" s="21"/>
      <c r="B39" s="21" t="s">
        <v>48</v>
      </c>
      <c r="C39" s="21"/>
      <c r="D39" s="21"/>
      <c r="E39" s="21"/>
      <c r="F39" s="45">
        <v>-6864</v>
      </c>
      <c r="G39" s="42"/>
      <c r="H39" s="45">
        <v>-2220</v>
      </c>
    </row>
    <row r="40" spans="1:8" s="20" customFormat="1" ht="14.25" customHeight="1" hidden="1">
      <c r="A40" s="21"/>
      <c r="B40" s="21" t="s">
        <v>179</v>
      </c>
      <c r="C40" s="21"/>
      <c r="D40" s="21"/>
      <c r="E40" s="21"/>
      <c r="F40" s="45">
        <v>0</v>
      </c>
      <c r="G40" s="42"/>
      <c r="H40" s="45">
        <v>0</v>
      </c>
    </row>
    <row r="41" spans="1:8" s="20" customFormat="1" ht="14.25" customHeight="1" hidden="1">
      <c r="A41" s="21"/>
      <c r="B41" s="21" t="s">
        <v>179</v>
      </c>
      <c r="C41" s="21"/>
      <c r="D41" s="21"/>
      <c r="E41" s="21"/>
      <c r="F41" s="45">
        <v>0</v>
      </c>
      <c r="G41" s="42"/>
      <c r="H41" s="45">
        <v>0</v>
      </c>
    </row>
    <row r="42" spans="1:8" s="20" customFormat="1" ht="14.25" customHeight="1">
      <c r="A42" s="100" t="s">
        <v>49</v>
      </c>
      <c r="B42" s="100"/>
      <c r="C42" s="100"/>
      <c r="D42" s="100"/>
      <c r="E42" s="100"/>
      <c r="F42" s="145">
        <f>SUM(F35:F41)</f>
        <v>62476</v>
      </c>
      <c r="G42" s="46"/>
      <c r="H42" s="146">
        <f>SUM(H35:H41)</f>
        <v>51393</v>
      </c>
    </row>
    <row r="43" spans="1:8" s="20" customFormat="1" ht="8.25" customHeight="1">
      <c r="A43" s="21"/>
      <c r="B43" s="21"/>
      <c r="C43" s="21"/>
      <c r="D43" s="21"/>
      <c r="E43" s="21"/>
      <c r="F43" s="45"/>
      <c r="G43" s="42"/>
      <c r="H43" s="43"/>
    </row>
    <row r="44" spans="1:8" s="20" customFormat="1" ht="14.25" customHeight="1">
      <c r="A44" s="41" t="s">
        <v>50</v>
      </c>
      <c r="B44" s="21"/>
      <c r="C44" s="21"/>
      <c r="D44" s="21"/>
      <c r="E44" s="21"/>
      <c r="F44" s="45"/>
      <c r="G44" s="42"/>
      <c r="H44" s="43"/>
    </row>
    <row r="45" spans="1:8" s="20" customFormat="1" ht="14.25" customHeight="1">
      <c r="A45" s="41"/>
      <c r="B45" s="21" t="s">
        <v>180</v>
      </c>
      <c r="C45" s="21"/>
      <c r="D45" s="21"/>
      <c r="E45" s="21"/>
      <c r="F45" s="45">
        <v>-828</v>
      </c>
      <c r="G45" s="42"/>
      <c r="H45" s="45">
        <v>-3275</v>
      </c>
    </row>
    <row r="46" spans="1:8" s="20" customFormat="1" ht="14.25" customHeight="1">
      <c r="A46" s="41"/>
      <c r="B46" s="21" t="s">
        <v>189</v>
      </c>
      <c r="C46" s="21"/>
      <c r="D46" s="21"/>
      <c r="E46" s="21"/>
      <c r="F46" s="45">
        <f>'BS'!G18-'BS'!E18</f>
        <v>0</v>
      </c>
      <c r="G46" s="42"/>
      <c r="H46" s="45">
        <v>-31</v>
      </c>
    </row>
    <row r="47" spans="1:9" s="20" customFormat="1" ht="14.25" customHeight="1">
      <c r="A47" s="41"/>
      <c r="B47" s="21" t="s">
        <v>195</v>
      </c>
      <c r="C47" s="21"/>
      <c r="D47" s="21"/>
      <c r="E47" s="21"/>
      <c r="F47" s="45">
        <v>-12</v>
      </c>
      <c r="G47" s="42"/>
      <c r="H47" s="45">
        <v>-4</v>
      </c>
      <c r="I47" s="81"/>
    </row>
    <row r="48" spans="1:9" s="20" customFormat="1" ht="14.25" customHeight="1" hidden="1">
      <c r="A48" s="41"/>
      <c r="B48" s="21" t="s">
        <v>218</v>
      </c>
      <c r="C48" s="21"/>
      <c r="D48" s="21"/>
      <c r="E48" s="21"/>
      <c r="F48" s="45">
        <v>0</v>
      </c>
      <c r="G48" s="42"/>
      <c r="H48" s="45">
        <v>0</v>
      </c>
      <c r="I48" s="81"/>
    </row>
    <row r="49" spans="1:8" s="20" customFormat="1" ht="14.25" customHeight="1">
      <c r="A49" s="41"/>
      <c r="B49" s="21" t="s">
        <v>51</v>
      </c>
      <c r="C49" s="21"/>
      <c r="D49" s="21"/>
      <c r="E49" s="21"/>
      <c r="F49" s="45">
        <f>'NOTES(2)'!J93-'CF'!F20</f>
        <v>724</v>
      </c>
      <c r="G49" s="42"/>
      <c r="H49" s="45">
        <v>4291</v>
      </c>
    </row>
    <row r="50" spans="1:8" s="20" customFormat="1" ht="14.25" customHeight="1" hidden="1">
      <c r="A50" s="41"/>
      <c r="B50" s="21" t="s">
        <v>52</v>
      </c>
      <c r="C50" s="21"/>
      <c r="D50" s="21"/>
      <c r="E50" s="21"/>
      <c r="F50" s="45">
        <v>0</v>
      </c>
      <c r="G50" s="42"/>
      <c r="H50" s="45">
        <v>0</v>
      </c>
    </row>
    <row r="51" spans="1:8" s="20" customFormat="1" ht="14.25" customHeight="1">
      <c r="A51" s="41"/>
      <c r="B51" s="21" t="s">
        <v>53</v>
      </c>
      <c r="C51" s="21"/>
      <c r="D51" s="21"/>
      <c r="E51" s="21"/>
      <c r="F51" s="45">
        <v>20</v>
      </c>
      <c r="G51" s="42"/>
      <c r="H51" s="45">
        <v>82</v>
      </c>
    </row>
    <row r="52" spans="1:8" s="20" customFormat="1" ht="14.25" customHeight="1">
      <c r="A52" s="41"/>
      <c r="B52" s="21" t="s">
        <v>54</v>
      </c>
      <c r="C52" s="21"/>
      <c r="D52" s="21"/>
      <c r="E52" s="21"/>
      <c r="F52" s="45">
        <f>-'NOTES(2)'!J89</f>
        <v>-6586</v>
      </c>
      <c r="G52" s="42"/>
      <c r="H52" s="45">
        <v>-4373</v>
      </c>
    </row>
    <row r="53" spans="1:8" s="20" customFormat="1" ht="14.25" customHeight="1" hidden="1">
      <c r="A53" s="41"/>
      <c r="B53" s="21" t="s">
        <v>170</v>
      </c>
      <c r="C53" s="21"/>
      <c r="D53" s="21"/>
      <c r="E53" s="21"/>
      <c r="F53" s="45">
        <v>0</v>
      </c>
      <c r="G53" s="42"/>
      <c r="H53" s="45">
        <v>0</v>
      </c>
    </row>
    <row r="54" spans="1:9" s="20" customFormat="1" ht="14.25" customHeight="1">
      <c r="A54" s="41"/>
      <c r="B54" s="21" t="s">
        <v>55</v>
      </c>
      <c r="C54" s="21"/>
      <c r="D54" s="21"/>
      <c r="E54" s="21"/>
      <c r="F54" s="45">
        <v>-9995</v>
      </c>
      <c r="G54" s="42"/>
      <c r="H54" s="45">
        <v>-1932</v>
      </c>
      <c r="I54" s="81"/>
    </row>
    <row r="55" spans="1:9" s="20" customFormat="1" ht="14.25" customHeight="1">
      <c r="A55" s="41"/>
      <c r="B55" s="21" t="s">
        <v>280</v>
      </c>
      <c r="C55" s="21"/>
      <c r="D55" s="21"/>
      <c r="E55" s="21"/>
      <c r="F55" s="45"/>
      <c r="G55" s="42"/>
      <c r="H55" s="45"/>
      <c r="I55" s="81"/>
    </row>
    <row r="56" spans="1:8" s="20" customFormat="1" ht="14.25" customHeight="1">
      <c r="A56" s="41"/>
      <c r="B56" s="21" t="s">
        <v>281</v>
      </c>
      <c r="C56" s="21"/>
      <c r="D56" s="21"/>
      <c r="E56" s="21"/>
      <c r="F56" s="45">
        <v>0</v>
      </c>
      <c r="G56" s="42"/>
      <c r="H56" s="45">
        <v>-3375</v>
      </c>
    </row>
    <row r="57" spans="1:8" s="20" customFormat="1" ht="14.25" customHeight="1">
      <c r="A57" s="100" t="s">
        <v>236</v>
      </c>
      <c r="B57" s="101"/>
      <c r="C57" s="101"/>
      <c r="D57" s="101"/>
      <c r="E57" s="101"/>
      <c r="F57" s="145">
        <f>SUM(F45:F56)</f>
        <v>-16677</v>
      </c>
      <c r="G57" s="46"/>
      <c r="H57" s="145">
        <f>SUM(H45:H56)</f>
        <v>-8617</v>
      </c>
    </row>
    <row r="58" spans="1:8" s="20" customFormat="1" ht="7.5" customHeight="1">
      <c r="A58" s="41"/>
      <c r="B58" s="21"/>
      <c r="C58" s="21"/>
      <c r="D58" s="21"/>
      <c r="E58" s="21"/>
      <c r="F58" s="45"/>
      <c r="G58" s="42"/>
      <c r="H58" s="45"/>
    </row>
    <row r="59" spans="1:8" s="20" customFormat="1" ht="14.25" customHeight="1">
      <c r="A59" s="41" t="s">
        <v>215</v>
      </c>
      <c r="B59" s="21"/>
      <c r="C59" s="21"/>
      <c r="D59" s="21"/>
      <c r="E59" s="21"/>
      <c r="F59" s="45"/>
      <c r="G59" s="42"/>
      <c r="H59" s="45"/>
    </row>
    <row r="60" spans="1:8" s="20" customFormat="1" ht="14.25" customHeight="1">
      <c r="A60" s="41"/>
      <c r="B60" s="21" t="s">
        <v>177</v>
      </c>
      <c r="C60" s="21"/>
      <c r="D60" s="21"/>
      <c r="E60" s="21"/>
      <c r="F60" s="45">
        <f>SOCIE!H36</f>
        <v>-45227</v>
      </c>
      <c r="G60" s="42"/>
      <c r="H60" s="45">
        <v>-24456</v>
      </c>
    </row>
    <row r="61" spans="1:8" s="20" customFormat="1" ht="14.25" customHeight="1">
      <c r="A61" s="100" t="s">
        <v>216</v>
      </c>
      <c r="B61" s="101"/>
      <c r="C61" s="101"/>
      <c r="D61" s="101"/>
      <c r="E61" s="101"/>
      <c r="F61" s="145">
        <f>SUM(F60:F60)</f>
        <v>-45227</v>
      </c>
      <c r="G61" s="46"/>
      <c r="H61" s="145">
        <f>SUM(H60:H60)</f>
        <v>-24456</v>
      </c>
    </row>
    <row r="62" spans="1:8" s="20" customFormat="1" ht="9" customHeight="1">
      <c r="A62" s="21"/>
      <c r="B62" s="21"/>
      <c r="C62" s="21"/>
      <c r="D62" s="21"/>
      <c r="E62" s="21"/>
      <c r="F62" s="45"/>
      <c r="G62" s="42"/>
      <c r="H62" s="43"/>
    </row>
    <row r="63" spans="1:8" s="20" customFormat="1" ht="14.25" customHeight="1">
      <c r="A63" s="41" t="s">
        <v>56</v>
      </c>
      <c r="B63" s="41"/>
      <c r="C63" s="41"/>
      <c r="D63" s="41"/>
      <c r="E63" s="21"/>
      <c r="F63" s="45">
        <f>F42+F57+F61</f>
        <v>572</v>
      </c>
      <c r="G63" s="42"/>
      <c r="H63" s="45">
        <f>H42+H57+H61</f>
        <v>18320</v>
      </c>
    </row>
    <row r="64" spans="1:8" s="20" customFormat="1" ht="7.5" customHeight="1">
      <c r="A64" s="41"/>
      <c r="B64" s="41"/>
      <c r="C64" s="41"/>
      <c r="D64" s="41"/>
      <c r="E64" s="21"/>
      <c r="F64" s="45"/>
      <c r="G64" s="42"/>
      <c r="H64" s="43"/>
    </row>
    <row r="65" spans="1:8" s="20" customFormat="1" ht="14.25" customHeight="1">
      <c r="A65" s="41" t="s">
        <v>57</v>
      </c>
      <c r="B65" s="41"/>
      <c r="C65" s="41"/>
      <c r="D65" s="41"/>
      <c r="E65" s="21"/>
      <c r="F65" s="45">
        <v>340577</v>
      </c>
      <c r="G65" s="42"/>
      <c r="H65" s="43">
        <v>132415</v>
      </c>
    </row>
    <row r="66" spans="1:8" s="20" customFormat="1" ht="7.5" customHeight="1">
      <c r="A66" s="41"/>
      <c r="B66" s="41"/>
      <c r="C66" s="41"/>
      <c r="D66" s="41"/>
      <c r="E66" s="21"/>
      <c r="F66" s="45"/>
      <c r="G66" s="42"/>
      <c r="H66" s="43"/>
    </row>
    <row r="67" spans="1:8" s="20" customFormat="1" ht="17.25" customHeight="1" thickBot="1">
      <c r="A67" s="102" t="s">
        <v>58</v>
      </c>
      <c r="B67" s="102"/>
      <c r="C67" s="102"/>
      <c r="D67" s="102"/>
      <c r="E67" s="103"/>
      <c r="F67" s="219">
        <f>SUM(F63:F65)</f>
        <v>341149</v>
      </c>
      <c r="G67" s="104"/>
      <c r="H67" s="148">
        <f>SUM(H63:H65)</f>
        <v>150735</v>
      </c>
    </row>
    <row r="68" spans="1:8" s="20" customFormat="1" ht="14.25" customHeight="1">
      <c r="A68" s="47"/>
      <c r="B68" s="21"/>
      <c r="C68" s="21"/>
      <c r="D68" s="21"/>
      <c r="E68" s="21"/>
      <c r="F68" s="66"/>
      <c r="G68" s="48"/>
      <c r="H68" s="123"/>
    </row>
    <row r="69" spans="1:12" s="22" customFormat="1" ht="14.25" customHeight="1">
      <c r="A69" s="49" t="s">
        <v>59</v>
      </c>
      <c r="F69" s="50"/>
      <c r="G69" s="50"/>
      <c r="H69" s="51"/>
      <c r="I69" s="50"/>
      <c r="J69" s="32"/>
      <c r="L69" s="32"/>
    </row>
    <row r="70" spans="1:12" s="22" customFormat="1" ht="14.25" customHeight="1">
      <c r="A70" s="22" t="s">
        <v>178</v>
      </c>
      <c r="F70" s="50">
        <v>896</v>
      </c>
      <c r="G70" s="50"/>
      <c r="H70" s="51">
        <v>546</v>
      </c>
      <c r="I70" s="50"/>
      <c r="J70" s="32"/>
      <c r="L70" s="32"/>
    </row>
    <row r="71" spans="1:12" s="22" customFormat="1" ht="14.25" customHeight="1">
      <c r="A71" s="22" t="s">
        <v>61</v>
      </c>
      <c r="F71" s="50">
        <v>179289</v>
      </c>
      <c r="G71" s="50"/>
      <c r="H71" s="51">
        <v>108008</v>
      </c>
      <c r="I71" s="50"/>
      <c r="J71" s="32"/>
      <c r="L71" s="32"/>
    </row>
    <row r="72" spans="1:12" s="22" customFormat="1" ht="14.25" customHeight="1">
      <c r="A72" s="105" t="s">
        <v>60</v>
      </c>
      <c r="B72" s="105"/>
      <c r="C72" s="105"/>
      <c r="D72" s="105"/>
      <c r="E72" s="105"/>
      <c r="F72" s="52">
        <v>160964</v>
      </c>
      <c r="G72" s="52"/>
      <c r="H72" s="147">
        <v>42181</v>
      </c>
      <c r="I72" s="50"/>
      <c r="J72" s="32"/>
      <c r="L72" s="32"/>
    </row>
    <row r="73" spans="1:12" s="22" customFormat="1" ht="17.25" customHeight="1" thickBot="1">
      <c r="A73" s="195"/>
      <c r="B73" s="106"/>
      <c r="C73" s="106"/>
      <c r="D73" s="106"/>
      <c r="E73" s="106"/>
      <c r="F73" s="196">
        <f>SUM(F70:F72)</f>
        <v>341149</v>
      </c>
      <c r="G73" s="196"/>
      <c r="H73" s="197">
        <f>SUM(H70:H72)</f>
        <v>150735</v>
      </c>
      <c r="I73" s="50"/>
      <c r="J73" s="32"/>
      <c r="L73" s="32"/>
    </row>
    <row r="74" spans="6:12" s="22" customFormat="1" ht="8.25" customHeight="1">
      <c r="F74" s="50"/>
      <c r="G74" s="50"/>
      <c r="H74" s="53"/>
      <c r="I74" s="50"/>
      <c r="J74" s="32"/>
      <c r="L74" s="32"/>
    </row>
    <row r="75" spans="1:8" s="26" customFormat="1" ht="13.5" customHeight="1">
      <c r="A75" s="25"/>
      <c r="F75" s="116"/>
      <c r="G75" s="65"/>
      <c r="H75" s="116"/>
    </row>
    <row r="76" spans="1:8" s="19" customFormat="1" ht="15" customHeight="1">
      <c r="A76" s="18"/>
      <c r="B76" s="18"/>
      <c r="C76" s="18"/>
      <c r="D76" s="18"/>
      <c r="E76" s="18"/>
      <c r="F76" s="191"/>
      <c r="G76" s="69"/>
      <c r="H76" s="124"/>
    </row>
    <row r="77" spans="1:8" s="19" customFormat="1" ht="15" customHeight="1">
      <c r="A77" s="18"/>
      <c r="B77" s="18"/>
      <c r="C77" s="18"/>
      <c r="D77" s="18"/>
      <c r="E77" s="18"/>
      <c r="F77" s="191"/>
      <c r="G77" s="69"/>
      <c r="H77" s="124"/>
    </row>
    <row r="78" spans="1:8" s="19" customFormat="1" ht="15" customHeight="1">
      <c r="A78" s="18"/>
      <c r="B78" s="18"/>
      <c r="C78" s="18"/>
      <c r="D78" s="18"/>
      <c r="E78" s="18"/>
      <c r="F78" s="191"/>
      <c r="G78" s="69"/>
      <c r="H78" s="124"/>
    </row>
    <row r="79" spans="1:8" s="19" customFormat="1" ht="15" customHeight="1">
      <c r="A79" s="18"/>
      <c r="B79" s="18"/>
      <c r="C79" s="18"/>
      <c r="D79" s="18"/>
      <c r="F79" s="191"/>
      <c r="G79" s="69"/>
      <c r="H79" s="124"/>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sheetProtection/>
  <printOptions/>
  <pageMargins left="0.6692913385826772" right="0.2362204724409449" top="0.4724409448818898" bottom="0.2755905511811024" header="0.5118110236220472" footer="0.1968503937007874"/>
  <pageSetup firstPageNumber="4" useFirstPageNumber="1" fitToHeight="1" fitToWidth="1" horizontalDpi="600" verticalDpi="600" orientation="portrait" paperSize="9" scale="8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K45"/>
  <sheetViews>
    <sheetView view="pageBreakPreview" zoomScaleSheetLayoutView="100" workbookViewId="0" topLeftCell="A1">
      <selection activeCell="B9" sqref="A1:J16384"/>
    </sheetView>
  </sheetViews>
  <sheetFormatPr defaultColWidth="9.140625" defaultRowHeight="15" customHeight="1"/>
  <cols>
    <col min="1" max="1" width="3.57421875" style="130" customWidth="1"/>
    <col min="2" max="2" width="4.00390625" style="130" customWidth="1"/>
    <col min="3" max="3" width="6.421875" style="130" customWidth="1"/>
    <col min="4" max="4" width="10.57421875" style="130" customWidth="1"/>
    <col min="5" max="5" width="15.00390625" style="130" customWidth="1"/>
    <col min="6" max="6" width="15.8515625" style="130" customWidth="1"/>
    <col min="7" max="7" width="0.85546875" style="130" customWidth="1"/>
    <col min="8" max="8" width="20.57421875" style="130" customWidth="1"/>
    <col min="9" max="9" width="1.28515625" style="130" customWidth="1"/>
    <col min="10" max="10" width="15.8515625" style="130" customWidth="1"/>
    <col min="11" max="16384" width="9.140625" style="130" customWidth="1"/>
  </cols>
  <sheetData>
    <row r="1" spans="1:10" ht="16.5" customHeight="1">
      <c r="A1" s="1" t="s">
        <v>0</v>
      </c>
      <c r="J1" s="125"/>
    </row>
    <row r="2" ht="15" customHeight="1">
      <c r="A2" s="130" t="s">
        <v>1</v>
      </c>
    </row>
    <row r="3" ht="15" customHeight="1">
      <c r="A3" s="54" t="s">
        <v>254</v>
      </c>
    </row>
    <row r="5" s="23" customFormat="1" ht="15" customHeight="1">
      <c r="A5" s="7" t="s">
        <v>114</v>
      </c>
    </row>
    <row r="6" s="23" customFormat="1" ht="15" customHeight="1"/>
    <row r="7" spans="1:2" s="23" customFormat="1" ht="15" customHeight="1">
      <c r="A7" s="24" t="s">
        <v>71</v>
      </c>
      <c r="B7" s="7" t="s">
        <v>145</v>
      </c>
    </row>
    <row r="8" s="23" customFormat="1" ht="15" customHeight="1"/>
    <row r="9" spans="2:10" s="23" customFormat="1" ht="15" customHeight="1">
      <c r="B9" s="232" t="s">
        <v>223</v>
      </c>
      <c r="C9" s="232"/>
      <c r="D9" s="232"/>
      <c r="E9" s="232"/>
      <c r="F9" s="232"/>
      <c r="G9" s="232"/>
      <c r="H9" s="232"/>
      <c r="I9" s="232"/>
      <c r="J9" s="232"/>
    </row>
    <row r="10" spans="2:10" s="23" customFormat="1" ht="15" customHeight="1">
      <c r="B10" s="232"/>
      <c r="C10" s="232"/>
      <c r="D10" s="232"/>
      <c r="E10" s="232"/>
      <c r="F10" s="232"/>
      <c r="G10" s="232"/>
      <c r="H10" s="232"/>
      <c r="I10" s="232"/>
      <c r="J10" s="232"/>
    </row>
    <row r="11" spans="2:10" s="23" customFormat="1" ht="15" customHeight="1">
      <c r="B11" s="232"/>
      <c r="C11" s="232"/>
      <c r="D11" s="232"/>
      <c r="E11" s="232"/>
      <c r="F11" s="232"/>
      <c r="G11" s="232"/>
      <c r="H11" s="232"/>
      <c r="I11" s="232"/>
      <c r="J11" s="232"/>
    </row>
    <row r="12" s="23" customFormat="1" ht="15" customHeight="1"/>
    <row r="13" spans="2:10" s="23" customFormat="1" ht="15" customHeight="1">
      <c r="B13" s="233" t="s">
        <v>224</v>
      </c>
      <c r="C13" s="233"/>
      <c r="D13" s="233"/>
      <c r="E13" s="233"/>
      <c r="F13" s="233"/>
      <c r="G13" s="233"/>
      <c r="H13" s="233"/>
      <c r="I13" s="233"/>
      <c r="J13" s="233"/>
    </row>
    <row r="14" spans="2:10" s="23" customFormat="1" ht="15" customHeight="1">
      <c r="B14" s="233"/>
      <c r="C14" s="233"/>
      <c r="D14" s="233"/>
      <c r="E14" s="233"/>
      <c r="F14" s="233"/>
      <c r="G14" s="233"/>
      <c r="H14" s="233"/>
      <c r="I14" s="233"/>
      <c r="J14" s="233"/>
    </row>
    <row r="15" spans="2:10" s="23" customFormat="1" ht="15" customHeight="1">
      <c r="B15" s="233"/>
      <c r="C15" s="233"/>
      <c r="D15" s="233"/>
      <c r="E15" s="233"/>
      <c r="F15" s="233"/>
      <c r="G15" s="233"/>
      <c r="H15" s="233"/>
      <c r="I15" s="233"/>
      <c r="J15" s="233"/>
    </row>
    <row r="16" s="23" customFormat="1" ht="15" customHeight="1"/>
    <row r="17" spans="2:10" s="6" customFormat="1" ht="17.25" customHeight="1">
      <c r="B17" s="23"/>
      <c r="F17" s="29"/>
      <c r="G17" s="29"/>
      <c r="H17" s="29"/>
      <c r="I17" s="48"/>
      <c r="J17" s="29"/>
    </row>
    <row r="18" spans="1:2" s="35" customFormat="1" ht="15" customHeight="1">
      <c r="A18" s="225" t="s">
        <v>72</v>
      </c>
      <c r="B18" s="34" t="s">
        <v>146</v>
      </c>
    </row>
    <row r="19" spans="1:2" s="35" customFormat="1" ht="15" customHeight="1">
      <c r="A19" s="225"/>
      <c r="B19" s="34"/>
    </row>
    <row r="20" spans="1:10" s="35" customFormat="1" ht="15" customHeight="1">
      <c r="A20" s="225"/>
      <c r="B20" s="234" t="s">
        <v>225</v>
      </c>
      <c r="C20" s="234"/>
      <c r="D20" s="234"/>
      <c r="E20" s="234"/>
      <c r="F20" s="234"/>
      <c r="G20" s="234"/>
      <c r="H20" s="234"/>
      <c r="I20" s="234"/>
      <c r="J20" s="234"/>
    </row>
    <row r="21" spans="1:10" s="35" customFormat="1" ht="15" customHeight="1">
      <c r="A21" s="225"/>
      <c r="B21" s="234"/>
      <c r="C21" s="234"/>
      <c r="D21" s="234"/>
      <c r="E21" s="234"/>
      <c r="F21" s="234"/>
      <c r="G21" s="234"/>
      <c r="H21" s="234"/>
      <c r="I21" s="234"/>
      <c r="J21" s="234"/>
    </row>
    <row r="22" s="6" customFormat="1" ht="15" customHeight="1"/>
    <row r="23" spans="2:10" s="6" customFormat="1" ht="17.25" customHeight="1">
      <c r="B23" s="23"/>
      <c r="F23" s="29"/>
      <c r="G23" s="29"/>
      <c r="H23" s="29"/>
      <c r="I23" s="48"/>
      <c r="J23" s="29"/>
    </row>
    <row r="24" spans="1:11" s="6" customFormat="1" ht="15" customHeight="1">
      <c r="A24" s="24" t="s">
        <v>75</v>
      </c>
      <c r="B24" s="7" t="s">
        <v>211</v>
      </c>
      <c r="K24" s="9"/>
    </row>
    <row r="25" spans="2:10" s="6" customFormat="1" ht="17.25" customHeight="1">
      <c r="B25" s="23"/>
      <c r="F25" s="29"/>
      <c r="G25" s="29"/>
      <c r="H25" s="29"/>
      <c r="I25" s="48"/>
      <c r="J25" s="29"/>
    </row>
    <row r="26" spans="2:10" s="6" customFormat="1" ht="17.25" customHeight="1">
      <c r="B26" s="232" t="s">
        <v>255</v>
      </c>
      <c r="C26" s="232"/>
      <c r="D26" s="232"/>
      <c r="E26" s="232"/>
      <c r="F26" s="232"/>
      <c r="G26" s="232"/>
      <c r="H26" s="232"/>
      <c r="I26" s="232"/>
      <c r="J26" s="232"/>
    </row>
    <row r="27" spans="2:10" s="6" customFormat="1" ht="17.25" customHeight="1">
      <c r="B27" s="232"/>
      <c r="C27" s="232"/>
      <c r="D27" s="232"/>
      <c r="E27" s="232"/>
      <c r="F27" s="232"/>
      <c r="G27" s="232"/>
      <c r="H27" s="232"/>
      <c r="I27" s="232"/>
      <c r="J27" s="232"/>
    </row>
    <row r="28" spans="2:10" s="6" customFormat="1" ht="17.25" customHeight="1">
      <c r="B28" s="23"/>
      <c r="F28" s="29"/>
      <c r="G28" s="29"/>
      <c r="H28" s="29"/>
      <c r="I28" s="48"/>
      <c r="J28" s="29"/>
    </row>
    <row r="29" spans="2:10" s="6" customFormat="1" ht="17.25" customHeight="1">
      <c r="B29" s="23"/>
      <c r="F29" s="29"/>
      <c r="G29" s="29"/>
      <c r="H29" s="29"/>
      <c r="I29" s="48"/>
      <c r="J29" s="29"/>
    </row>
    <row r="30" spans="1:2" s="6" customFormat="1" ht="15" customHeight="1">
      <c r="A30" s="24" t="s">
        <v>76</v>
      </c>
      <c r="B30" s="7" t="s">
        <v>147</v>
      </c>
    </row>
    <row r="31" spans="2:10" s="6" customFormat="1" ht="17.25" customHeight="1">
      <c r="B31" s="23"/>
      <c r="F31" s="29"/>
      <c r="G31" s="29"/>
      <c r="H31" s="29"/>
      <c r="I31" s="48"/>
      <c r="J31" s="29"/>
    </row>
    <row r="32" spans="2:10" s="6" customFormat="1" ht="17.25" customHeight="1">
      <c r="B32" s="232" t="s">
        <v>256</v>
      </c>
      <c r="C32" s="232"/>
      <c r="D32" s="232"/>
      <c r="E32" s="232"/>
      <c r="F32" s="232"/>
      <c r="G32" s="232"/>
      <c r="H32" s="232"/>
      <c r="I32" s="232"/>
      <c r="J32" s="232"/>
    </row>
    <row r="33" spans="2:10" s="6" customFormat="1" ht="17.25" customHeight="1">
      <c r="B33" s="232"/>
      <c r="C33" s="232"/>
      <c r="D33" s="232"/>
      <c r="E33" s="232"/>
      <c r="F33" s="232"/>
      <c r="G33" s="232"/>
      <c r="H33" s="232"/>
      <c r="I33" s="232"/>
      <c r="J33" s="232"/>
    </row>
    <row r="34" spans="2:10" s="6" customFormat="1" ht="17.25" customHeight="1">
      <c r="B34" s="23"/>
      <c r="F34" s="29"/>
      <c r="G34" s="29"/>
      <c r="H34" s="29"/>
      <c r="I34" s="48"/>
      <c r="J34" s="29"/>
    </row>
    <row r="35" spans="2:10" s="6" customFormat="1" ht="17.25" customHeight="1">
      <c r="B35" s="23"/>
      <c r="F35" s="29"/>
      <c r="G35" s="29"/>
      <c r="H35" s="29"/>
      <c r="I35" s="48"/>
      <c r="J35" s="29"/>
    </row>
    <row r="36" spans="1:2" s="6" customFormat="1" ht="15" customHeight="1">
      <c r="A36" s="24" t="s">
        <v>77</v>
      </c>
      <c r="B36" s="7" t="s">
        <v>188</v>
      </c>
    </row>
    <row r="37" spans="2:10" s="6" customFormat="1" ht="17.25" customHeight="1">
      <c r="B37" s="23"/>
      <c r="F37" s="29"/>
      <c r="G37" s="29"/>
      <c r="H37" s="29"/>
      <c r="I37" s="48"/>
      <c r="J37" s="29"/>
    </row>
    <row r="38" spans="2:10" s="6" customFormat="1" ht="17.25" customHeight="1">
      <c r="B38" s="231" t="s">
        <v>304</v>
      </c>
      <c r="C38" s="232"/>
      <c r="D38" s="232"/>
      <c r="E38" s="232"/>
      <c r="F38" s="232"/>
      <c r="G38" s="232"/>
      <c r="H38" s="232"/>
      <c r="I38" s="232"/>
      <c r="J38" s="232"/>
    </row>
    <row r="39" spans="2:10" s="6" customFormat="1" ht="17.25" customHeight="1">
      <c r="B39" s="232"/>
      <c r="C39" s="232"/>
      <c r="D39" s="232"/>
      <c r="E39" s="232"/>
      <c r="F39" s="232"/>
      <c r="G39" s="232"/>
      <c r="H39" s="232"/>
      <c r="I39" s="232"/>
      <c r="J39" s="232"/>
    </row>
    <row r="40" s="26" customFormat="1" ht="15" customHeight="1">
      <c r="A40" s="25"/>
    </row>
    <row r="41" spans="1:10" s="26" customFormat="1" ht="15" customHeight="1">
      <c r="A41" s="25"/>
      <c r="J41" s="206" t="s">
        <v>11</v>
      </c>
    </row>
    <row r="42" spans="1:3" s="26" customFormat="1" ht="15" customHeight="1">
      <c r="A42" s="25"/>
      <c r="C42" s="207" t="s">
        <v>261</v>
      </c>
    </row>
    <row r="43" spans="1:10" s="116" customFormat="1" ht="15" customHeight="1" thickBot="1">
      <c r="A43" s="115"/>
      <c r="C43" s="116" t="s">
        <v>262</v>
      </c>
      <c r="J43" s="208">
        <v>45227</v>
      </c>
    </row>
    <row r="44" s="26" customFormat="1" ht="15" customHeight="1">
      <c r="A44" s="25"/>
    </row>
    <row r="45" spans="2:10" s="6" customFormat="1" ht="17.25" customHeight="1">
      <c r="B45" s="23"/>
      <c r="F45" s="29"/>
      <c r="G45" s="29"/>
      <c r="H45" s="29"/>
      <c r="I45" s="48"/>
      <c r="J45" s="29"/>
    </row>
  </sheetData>
  <sheetProtection/>
  <mergeCells count="6">
    <mergeCell ref="B38:J39"/>
    <mergeCell ref="B9:J11"/>
    <mergeCell ref="B13:J15"/>
    <mergeCell ref="B26:J27"/>
    <mergeCell ref="B32:J33"/>
    <mergeCell ref="B20:J21"/>
  </mergeCells>
  <printOptions/>
  <pageMargins left="0.6692913385826772" right="0.35433070866141736" top="0.6692913385826772" bottom="0.5511811023622047" header="0.5118110236220472" footer="0.5118110236220472"/>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U387"/>
  <sheetViews>
    <sheetView tabSelected="1" view="pageBreakPreview" zoomScaleSheetLayoutView="100" zoomScalePageLayoutView="0" workbookViewId="0" topLeftCell="A275">
      <selection activeCell="A297" sqref="A297"/>
    </sheetView>
  </sheetViews>
  <sheetFormatPr defaultColWidth="9.140625" defaultRowHeight="15" customHeight="1"/>
  <cols>
    <col min="1" max="1" width="4.140625" style="2" customWidth="1"/>
    <col min="2" max="2" width="4.7109375" style="2" customWidth="1"/>
    <col min="3" max="3" width="5.00390625" style="2" customWidth="1"/>
    <col min="4" max="4" width="2.7109375" style="2" customWidth="1"/>
    <col min="5" max="5" width="8.7109375" style="2" customWidth="1"/>
    <col min="6" max="6" width="22.8515625" style="2" customWidth="1"/>
    <col min="7" max="7" width="17.7109375" style="2" customWidth="1"/>
    <col min="8" max="9" width="1.7109375" style="2" customWidth="1"/>
    <col min="10" max="10" width="17.7109375" style="2" customWidth="1"/>
    <col min="11" max="11" width="1.7109375" style="2" customWidth="1"/>
    <col min="12" max="16384" width="9.140625" style="2" customWidth="1"/>
  </cols>
  <sheetData>
    <row r="1" spans="1:10" ht="16.5" customHeight="1">
      <c r="A1" s="1" t="s">
        <v>0</v>
      </c>
      <c r="J1" s="128"/>
    </row>
    <row r="2" ht="15" customHeight="1">
      <c r="A2" s="2" t="s">
        <v>1</v>
      </c>
    </row>
    <row r="3" ht="15" customHeight="1">
      <c r="A3" s="54" t="str">
        <f>'NOTES(1)'!A3</f>
        <v>Unaudited Results for the Second Financial Quarter Ended 31 October 2008</v>
      </c>
    </row>
    <row r="5" s="6" customFormat="1" ht="15" customHeight="1">
      <c r="A5" s="7" t="s">
        <v>171</v>
      </c>
    </row>
    <row r="6" s="6" customFormat="1" ht="15" customHeight="1">
      <c r="A6" s="7"/>
    </row>
    <row r="7" spans="1:2" s="6" customFormat="1" ht="15" customHeight="1">
      <c r="A7" s="24" t="s">
        <v>83</v>
      </c>
      <c r="B7" s="7" t="s">
        <v>148</v>
      </c>
    </row>
    <row r="8" spans="2:11" s="6" customFormat="1" ht="15" customHeight="1">
      <c r="B8" s="23"/>
      <c r="G8" s="29"/>
      <c r="H8" s="29"/>
      <c r="I8" s="29"/>
      <c r="J8" s="48"/>
      <c r="K8" s="29"/>
    </row>
    <row r="9" spans="2:11" s="6" customFormat="1" ht="15" customHeight="1">
      <c r="B9" s="232" t="s">
        <v>257</v>
      </c>
      <c r="C9" s="232"/>
      <c r="D9" s="232"/>
      <c r="E9" s="232"/>
      <c r="F9" s="232"/>
      <c r="G9" s="232"/>
      <c r="H9" s="232"/>
      <c r="I9" s="232"/>
      <c r="J9" s="232"/>
      <c r="K9" s="232"/>
    </row>
    <row r="10" spans="2:11" s="6" customFormat="1" ht="15" customHeight="1">
      <c r="B10" s="232"/>
      <c r="C10" s="232"/>
      <c r="D10" s="232"/>
      <c r="E10" s="232"/>
      <c r="F10" s="232"/>
      <c r="G10" s="232"/>
      <c r="H10" s="232"/>
      <c r="I10" s="232"/>
      <c r="J10" s="232"/>
      <c r="K10" s="232"/>
    </row>
    <row r="11" s="6" customFormat="1" ht="15" customHeight="1">
      <c r="A11" s="7"/>
    </row>
    <row r="12" s="6" customFormat="1" ht="15" customHeight="1">
      <c r="A12" s="7"/>
    </row>
    <row r="13" spans="1:2" s="6" customFormat="1" ht="15" customHeight="1">
      <c r="A13" s="24" t="s">
        <v>84</v>
      </c>
      <c r="B13" s="7" t="s">
        <v>149</v>
      </c>
    </row>
    <row r="14" s="6" customFormat="1" ht="15" customHeight="1"/>
    <row r="15" spans="2:11" s="6" customFormat="1" ht="15" customHeight="1">
      <c r="B15" s="231" t="s">
        <v>263</v>
      </c>
      <c r="C15" s="231"/>
      <c r="D15" s="231"/>
      <c r="E15" s="231"/>
      <c r="F15" s="231"/>
      <c r="G15" s="231"/>
      <c r="H15" s="231"/>
      <c r="I15" s="231"/>
      <c r="J15" s="231"/>
      <c r="K15" s="231"/>
    </row>
    <row r="16" spans="2:11" s="6" customFormat="1" ht="15" customHeight="1">
      <c r="B16" s="231"/>
      <c r="C16" s="231"/>
      <c r="D16" s="231"/>
      <c r="E16" s="231"/>
      <c r="F16" s="231"/>
      <c r="G16" s="231"/>
      <c r="H16" s="231"/>
      <c r="I16" s="231"/>
      <c r="J16" s="231"/>
      <c r="K16" s="231"/>
    </row>
    <row r="17" s="6" customFormat="1" ht="15" customHeight="1"/>
    <row r="18" s="6" customFormat="1" ht="15" customHeight="1">
      <c r="A18" s="7"/>
    </row>
    <row r="19" spans="1:9" s="6" customFormat="1" ht="15" customHeight="1">
      <c r="A19" s="24" t="s">
        <v>85</v>
      </c>
      <c r="B19" s="7" t="s">
        <v>150</v>
      </c>
      <c r="G19" s="9"/>
      <c r="H19" s="9"/>
      <c r="I19" s="9"/>
    </row>
    <row r="20" spans="7:9" s="6" customFormat="1" ht="15" customHeight="1">
      <c r="G20" s="9"/>
      <c r="H20" s="9"/>
      <c r="I20" s="9"/>
    </row>
    <row r="21" spans="2:11" s="6" customFormat="1" ht="15" customHeight="1">
      <c r="B21" s="236" t="s">
        <v>226</v>
      </c>
      <c r="C21" s="231"/>
      <c r="D21" s="231"/>
      <c r="E21" s="231"/>
      <c r="F21" s="231"/>
      <c r="G21" s="231"/>
      <c r="H21" s="231"/>
      <c r="I21" s="231"/>
      <c r="J21" s="231"/>
      <c r="K21" s="231"/>
    </row>
    <row r="22" spans="2:11" s="6" customFormat="1" ht="15" customHeight="1">
      <c r="B22" s="231"/>
      <c r="C22" s="231"/>
      <c r="D22" s="231"/>
      <c r="E22" s="231"/>
      <c r="F22" s="231"/>
      <c r="G22" s="231"/>
      <c r="H22" s="231"/>
      <c r="I22" s="231"/>
      <c r="J22" s="231"/>
      <c r="K22" s="231"/>
    </row>
    <row r="23" spans="2:11" s="6" customFormat="1" ht="15" customHeight="1">
      <c r="B23" s="198"/>
      <c r="C23" s="198"/>
      <c r="D23" s="198"/>
      <c r="E23" s="198"/>
      <c r="F23" s="198"/>
      <c r="G23" s="198"/>
      <c r="H23" s="198"/>
      <c r="I23" s="198"/>
      <c r="J23" s="198"/>
      <c r="K23" s="198"/>
    </row>
    <row r="24" spans="7:9" s="6" customFormat="1" ht="15" customHeight="1">
      <c r="G24" s="9"/>
      <c r="H24" s="9"/>
      <c r="I24" s="9"/>
    </row>
    <row r="25" spans="1:2" s="6" customFormat="1" ht="15" customHeight="1">
      <c r="A25" s="24" t="s">
        <v>86</v>
      </c>
      <c r="B25" s="7" t="s">
        <v>166</v>
      </c>
    </row>
    <row r="26" spans="1:2" s="6" customFormat="1" ht="15" customHeight="1">
      <c r="A26" s="24"/>
      <c r="B26" s="7"/>
    </row>
    <row r="27" s="6" customFormat="1" ht="15" customHeight="1">
      <c r="J27" s="27" t="s">
        <v>311</v>
      </c>
    </row>
    <row r="28" spans="1:11" s="26" customFormat="1" ht="15" customHeight="1">
      <c r="A28" s="25"/>
      <c r="G28" s="27" t="s">
        <v>115</v>
      </c>
      <c r="H28" s="83"/>
      <c r="I28" s="27"/>
      <c r="J28" s="27" t="s">
        <v>264</v>
      </c>
      <c r="K28" s="83"/>
    </row>
    <row r="29" spans="7:11" s="6" customFormat="1" ht="15" customHeight="1">
      <c r="G29" s="27" t="s">
        <v>125</v>
      </c>
      <c r="H29" s="83"/>
      <c r="I29" s="27"/>
      <c r="J29" s="27" t="s">
        <v>113</v>
      </c>
      <c r="K29" s="83"/>
    </row>
    <row r="30" spans="7:11" s="6" customFormat="1" ht="15" customHeight="1">
      <c r="G30" s="107" t="s">
        <v>246</v>
      </c>
      <c r="H30" s="27"/>
      <c r="I30" s="27"/>
      <c r="J30" s="107" t="str">
        <f>G30</f>
        <v>31 October 2008</v>
      </c>
      <c r="K30" s="27"/>
    </row>
    <row r="31" spans="7:11" s="6" customFormat="1" ht="15" customHeight="1">
      <c r="G31" s="27" t="s">
        <v>11</v>
      </c>
      <c r="H31" s="27"/>
      <c r="I31" s="27"/>
      <c r="J31" s="27" t="s">
        <v>11</v>
      </c>
      <c r="K31" s="27"/>
    </row>
    <row r="32" spans="7:11" s="6" customFormat="1" ht="15" customHeight="1">
      <c r="G32" s="27"/>
      <c r="H32" s="27"/>
      <c r="I32" s="27"/>
      <c r="J32" s="27"/>
      <c r="K32" s="27"/>
    </row>
    <row r="33" spans="2:11" s="6" customFormat="1" ht="15" customHeight="1">
      <c r="B33" s="7" t="s">
        <v>78</v>
      </c>
      <c r="K33" s="9"/>
    </row>
    <row r="34" s="6" customFormat="1" ht="15" customHeight="1">
      <c r="K34" s="9"/>
    </row>
    <row r="35" spans="2:11" s="6" customFormat="1" ht="15" customHeight="1">
      <c r="B35" s="6" t="s">
        <v>79</v>
      </c>
      <c r="G35" s="149">
        <f>J35-85731</f>
        <v>64442</v>
      </c>
      <c r="H35" s="149"/>
      <c r="I35" s="85"/>
      <c r="J35" s="149">
        <v>150173</v>
      </c>
      <c r="K35" s="67"/>
    </row>
    <row r="36" spans="2:11" s="6" customFormat="1" ht="15" customHeight="1">
      <c r="B36" s="6" t="s">
        <v>80</v>
      </c>
      <c r="G36" s="220">
        <f>J36-2745</f>
        <v>2974</v>
      </c>
      <c r="H36" s="85"/>
      <c r="I36" s="85"/>
      <c r="J36" s="220">
        <v>5719</v>
      </c>
      <c r="K36" s="85"/>
    </row>
    <row r="37" spans="2:11" s="6" customFormat="1" ht="15" customHeight="1">
      <c r="B37" s="6" t="s">
        <v>123</v>
      </c>
      <c r="G37" s="149">
        <f>SUM(G35:G36)</f>
        <v>67416</v>
      </c>
      <c r="H37" s="85"/>
      <c r="I37" s="85"/>
      <c r="J37" s="149">
        <f>SUM(J35:J36)</f>
        <v>155892</v>
      </c>
      <c r="K37" s="85"/>
    </row>
    <row r="38" spans="2:20" s="6" customFormat="1" ht="15" customHeight="1">
      <c r="B38" s="6" t="s">
        <v>124</v>
      </c>
      <c r="G38" s="149">
        <f>J38--17849</f>
        <v>-13343</v>
      </c>
      <c r="H38" s="85"/>
      <c r="I38" s="85"/>
      <c r="J38" s="149">
        <v>-31192</v>
      </c>
      <c r="K38" s="85"/>
      <c r="T38" s="35"/>
    </row>
    <row r="39" spans="2:11" s="6" customFormat="1" ht="15" customHeight="1" thickBot="1">
      <c r="B39" s="6" t="s">
        <v>81</v>
      </c>
      <c r="G39" s="221">
        <f>SUM(G37:G38)</f>
        <v>54073</v>
      </c>
      <c r="H39" s="85"/>
      <c r="I39" s="85"/>
      <c r="J39" s="221">
        <f>SUM(J37:J38)</f>
        <v>124700</v>
      </c>
      <c r="K39" s="67"/>
    </row>
    <row r="40" spans="7:11" s="6" customFormat="1" ht="15" customHeight="1">
      <c r="G40" s="121"/>
      <c r="H40" s="121"/>
      <c r="I40" s="121"/>
      <c r="J40" s="121"/>
      <c r="K40" s="27"/>
    </row>
    <row r="41" spans="2:11" s="6" customFormat="1" ht="15" customHeight="1">
      <c r="B41" s="7" t="s">
        <v>82</v>
      </c>
      <c r="G41" s="149"/>
      <c r="H41" s="149"/>
      <c r="I41" s="149"/>
      <c r="J41" s="149"/>
      <c r="K41" s="44"/>
    </row>
    <row r="42" spans="7:11" s="6" customFormat="1" ht="15" customHeight="1">
      <c r="G42" s="149"/>
      <c r="H42" s="149"/>
      <c r="I42" s="149"/>
      <c r="J42" s="149"/>
      <c r="K42" s="44"/>
    </row>
    <row r="43" spans="2:11" s="6" customFormat="1" ht="15" customHeight="1">
      <c r="B43" s="6" t="s">
        <v>79</v>
      </c>
      <c r="G43" s="149">
        <f>J43-31375</f>
        <v>22096</v>
      </c>
      <c r="H43" s="149"/>
      <c r="I43" s="149"/>
      <c r="J43" s="149">
        <v>53471</v>
      </c>
      <c r="K43" s="44"/>
    </row>
    <row r="44" spans="2:11" s="6" customFormat="1" ht="15" customHeight="1">
      <c r="B44" s="6" t="s">
        <v>80</v>
      </c>
      <c r="G44" s="85">
        <f>J44-2161</f>
        <v>1463</v>
      </c>
      <c r="H44" s="85"/>
      <c r="I44" s="85"/>
      <c r="J44" s="149">
        <v>3624</v>
      </c>
      <c r="K44" s="67"/>
    </row>
    <row r="45" spans="2:11" s="6" customFormat="1" ht="15" customHeight="1" hidden="1">
      <c r="B45" s="6" t="s">
        <v>217</v>
      </c>
      <c r="G45" s="85">
        <v>0</v>
      </c>
      <c r="H45" s="85"/>
      <c r="I45" s="85"/>
      <c r="J45" s="149">
        <v>0</v>
      </c>
      <c r="K45" s="67"/>
    </row>
    <row r="46" spans="2:11" s="6" customFormat="1" ht="15" customHeight="1">
      <c r="B46" s="6" t="s">
        <v>116</v>
      </c>
      <c r="G46" s="220">
        <f>'IS'!E23</f>
        <v>1738</v>
      </c>
      <c r="H46" s="85"/>
      <c r="I46" s="85"/>
      <c r="J46" s="220">
        <f>'IS'!I23</f>
        <v>4059</v>
      </c>
      <c r="K46" s="67"/>
    </row>
    <row r="47" spans="2:11" s="6" customFormat="1" ht="15" customHeight="1">
      <c r="B47" s="6" t="s">
        <v>117</v>
      </c>
      <c r="G47" s="149">
        <f>SUM(G43:G46)</f>
        <v>25297</v>
      </c>
      <c r="H47" s="85"/>
      <c r="I47" s="85"/>
      <c r="J47" s="149">
        <f>SUM(J43:J46)</f>
        <v>61154</v>
      </c>
      <c r="K47" s="67"/>
    </row>
    <row r="48" spans="2:11" s="6" customFormat="1" ht="15" customHeight="1">
      <c r="B48" s="6" t="s">
        <v>118</v>
      </c>
      <c r="G48" s="220">
        <f>'IS'!E25</f>
        <v>-6257</v>
      </c>
      <c r="H48" s="85">
        <f>'IS'!F25</f>
        <v>0</v>
      </c>
      <c r="I48" s="85"/>
      <c r="J48" s="220">
        <f>'IS'!I25</f>
        <v>-14619</v>
      </c>
      <c r="K48" s="67"/>
    </row>
    <row r="49" spans="2:11" s="6" customFormat="1" ht="15" customHeight="1" thickBot="1">
      <c r="B49" s="6" t="s">
        <v>10</v>
      </c>
      <c r="G49" s="221">
        <f>SUM(G47:G48)</f>
        <v>19040</v>
      </c>
      <c r="H49" s="85"/>
      <c r="I49" s="85"/>
      <c r="J49" s="221">
        <f>SUM(J47:J48)</f>
        <v>46535</v>
      </c>
      <c r="K49" s="67"/>
    </row>
    <row r="50" spans="7:11" s="6" customFormat="1" ht="15" customHeight="1">
      <c r="G50" s="194"/>
      <c r="H50" s="32"/>
      <c r="I50" s="32"/>
      <c r="J50" s="194"/>
      <c r="K50" s="30"/>
    </row>
    <row r="51" spans="7:11" s="6" customFormat="1" ht="15" customHeight="1">
      <c r="G51" s="194"/>
      <c r="H51" s="32"/>
      <c r="I51" s="32"/>
      <c r="J51" s="194"/>
      <c r="K51" s="30"/>
    </row>
    <row r="52" spans="1:10" ht="16.5" customHeight="1">
      <c r="A52" s="1" t="s">
        <v>0</v>
      </c>
      <c r="J52" s="128"/>
    </row>
    <row r="53" ht="15" customHeight="1">
      <c r="A53" s="2" t="s">
        <v>1</v>
      </c>
    </row>
    <row r="54" ht="15" customHeight="1">
      <c r="A54" s="54" t="str">
        <f>A3</f>
        <v>Unaudited Results for the Second Financial Quarter Ended 31 October 2008</v>
      </c>
    </row>
    <row r="56" s="6" customFormat="1" ht="15" customHeight="1">
      <c r="A56" s="7" t="s">
        <v>171</v>
      </c>
    </row>
    <row r="57" spans="7:11" s="6" customFormat="1" ht="15" customHeight="1">
      <c r="G57" s="84"/>
      <c r="H57" s="32"/>
      <c r="I57" s="32"/>
      <c r="J57" s="84"/>
      <c r="K57" s="30"/>
    </row>
    <row r="58" spans="1:2" s="6" customFormat="1" ht="15" customHeight="1">
      <c r="A58" s="24" t="s">
        <v>87</v>
      </c>
      <c r="B58" s="7" t="s">
        <v>151</v>
      </c>
    </row>
    <row r="59" s="6" customFormat="1" ht="15" customHeight="1"/>
    <row r="60" spans="2:11" s="6" customFormat="1" ht="15" customHeight="1">
      <c r="B60" s="231" t="s">
        <v>238</v>
      </c>
      <c r="C60" s="231"/>
      <c r="D60" s="231"/>
      <c r="E60" s="231"/>
      <c r="F60" s="231"/>
      <c r="G60" s="231"/>
      <c r="H60" s="231"/>
      <c r="I60" s="231"/>
      <c r="J60" s="231"/>
      <c r="K60" s="231"/>
    </row>
    <row r="61" spans="2:11" s="6" customFormat="1" ht="15" customHeight="1">
      <c r="B61" s="231"/>
      <c r="C61" s="231"/>
      <c r="D61" s="231"/>
      <c r="E61" s="231"/>
      <c r="F61" s="231"/>
      <c r="G61" s="231"/>
      <c r="H61" s="231"/>
      <c r="I61" s="231"/>
      <c r="J61" s="231"/>
      <c r="K61" s="231"/>
    </row>
    <row r="62" s="6" customFormat="1" ht="15" customHeight="1"/>
    <row r="63" spans="2:11" s="6" customFormat="1" ht="15" customHeight="1">
      <c r="B63" s="236" t="s">
        <v>306</v>
      </c>
      <c r="C63" s="231"/>
      <c r="D63" s="231"/>
      <c r="E63" s="231"/>
      <c r="F63" s="231"/>
      <c r="G63" s="231"/>
      <c r="H63" s="231"/>
      <c r="I63" s="231"/>
      <c r="J63" s="231"/>
      <c r="K63" s="231"/>
    </row>
    <row r="64" spans="2:11" s="6" customFormat="1" ht="15" customHeight="1">
      <c r="B64" s="236"/>
      <c r="C64" s="231"/>
      <c r="D64" s="231"/>
      <c r="E64" s="231"/>
      <c r="F64" s="231"/>
      <c r="G64" s="231"/>
      <c r="H64" s="231"/>
      <c r="I64" s="231"/>
      <c r="J64" s="231"/>
      <c r="K64" s="231"/>
    </row>
    <row r="65" spans="2:11" s="6" customFormat="1" ht="21" customHeight="1">
      <c r="B65" s="236"/>
      <c r="C65" s="231"/>
      <c r="D65" s="231"/>
      <c r="E65" s="231"/>
      <c r="F65" s="231"/>
      <c r="G65" s="231"/>
      <c r="H65" s="231"/>
      <c r="I65" s="231"/>
      <c r="J65" s="231"/>
      <c r="K65" s="231"/>
    </row>
    <row r="66" spans="2:11" s="6" customFormat="1" ht="43.5" customHeight="1">
      <c r="B66" s="231"/>
      <c r="C66" s="231"/>
      <c r="D66" s="231"/>
      <c r="E66" s="231"/>
      <c r="F66" s="231"/>
      <c r="G66" s="231"/>
      <c r="H66" s="231"/>
      <c r="I66" s="231"/>
      <c r="J66" s="231"/>
      <c r="K66" s="231"/>
    </row>
    <row r="67" s="182" customFormat="1" ht="15" customHeight="1">
      <c r="A67" s="181"/>
    </row>
    <row r="68" s="35" customFormat="1" ht="15" customHeight="1"/>
    <row r="69" spans="1:9" s="6" customFormat="1" ht="15" customHeight="1">
      <c r="A69" s="24" t="s">
        <v>88</v>
      </c>
      <c r="B69" s="7" t="s">
        <v>196</v>
      </c>
      <c r="G69" s="9"/>
      <c r="H69" s="9"/>
      <c r="I69" s="9"/>
    </row>
    <row r="70" s="6" customFormat="1" ht="15" customHeight="1"/>
    <row r="71" spans="2:11" s="6" customFormat="1" ht="15" customHeight="1">
      <c r="B71" s="231" t="s">
        <v>265</v>
      </c>
      <c r="C71" s="231"/>
      <c r="D71" s="231"/>
      <c r="E71" s="231"/>
      <c r="F71" s="231"/>
      <c r="G71" s="231"/>
      <c r="H71" s="231"/>
      <c r="I71" s="231"/>
      <c r="J71" s="231"/>
      <c r="K71" s="231"/>
    </row>
    <row r="72" spans="2:11" s="6" customFormat="1" ht="15" customHeight="1">
      <c r="B72" s="231"/>
      <c r="C72" s="231"/>
      <c r="D72" s="231"/>
      <c r="E72" s="231"/>
      <c r="F72" s="231"/>
      <c r="G72" s="231"/>
      <c r="H72" s="231"/>
      <c r="I72" s="231"/>
      <c r="J72" s="231"/>
      <c r="K72" s="231"/>
    </row>
    <row r="73" spans="2:11" s="6" customFormat="1" ht="15" customHeight="1">
      <c r="B73" s="231"/>
      <c r="C73" s="231"/>
      <c r="D73" s="231"/>
      <c r="E73" s="231"/>
      <c r="F73" s="231"/>
      <c r="G73" s="231"/>
      <c r="H73" s="231"/>
      <c r="I73" s="231"/>
      <c r="J73" s="231"/>
      <c r="K73" s="231"/>
    </row>
    <row r="74" s="6" customFormat="1" ht="15" customHeight="1"/>
    <row r="75" s="6" customFormat="1" ht="15" customHeight="1"/>
    <row r="76" spans="1:9" s="6" customFormat="1" ht="15" customHeight="1">
      <c r="A76" s="24" t="s">
        <v>89</v>
      </c>
      <c r="B76" s="7" t="s">
        <v>152</v>
      </c>
      <c r="G76" s="9"/>
      <c r="H76" s="9"/>
      <c r="I76" s="9"/>
    </row>
    <row r="77" spans="1:9" s="6" customFormat="1" ht="15" customHeight="1">
      <c r="A77" s="24"/>
      <c r="B77" s="7"/>
      <c r="G77" s="9"/>
      <c r="H77" s="9"/>
      <c r="I77" s="9"/>
    </row>
    <row r="78" spans="1:11" s="6" customFormat="1" ht="15" customHeight="1">
      <c r="A78" s="24"/>
      <c r="B78" s="183" t="s">
        <v>73</v>
      </c>
      <c r="C78" s="231" t="s">
        <v>266</v>
      </c>
      <c r="D78" s="231"/>
      <c r="E78" s="231"/>
      <c r="F78" s="231"/>
      <c r="G78" s="231"/>
      <c r="H78" s="231"/>
      <c r="I78" s="231"/>
      <c r="J78" s="231"/>
      <c r="K78" s="231"/>
    </row>
    <row r="79" spans="1:11" s="6" customFormat="1" ht="15" customHeight="1">
      <c r="A79" s="24"/>
      <c r="B79" s="7"/>
      <c r="C79" s="231"/>
      <c r="D79" s="231"/>
      <c r="E79" s="231"/>
      <c r="F79" s="231"/>
      <c r="G79" s="231"/>
      <c r="H79" s="231"/>
      <c r="I79" s="231"/>
      <c r="J79" s="231"/>
      <c r="K79" s="231"/>
    </row>
    <row r="80" spans="1:11" s="6" customFormat="1" ht="15" customHeight="1">
      <c r="A80" s="24"/>
      <c r="B80" s="7"/>
      <c r="C80" s="231"/>
      <c r="D80" s="231"/>
      <c r="E80" s="231"/>
      <c r="F80" s="231"/>
      <c r="G80" s="231"/>
      <c r="H80" s="231"/>
      <c r="I80" s="231"/>
      <c r="J80" s="231"/>
      <c r="K80" s="231"/>
    </row>
    <row r="81" spans="1:9" s="6" customFormat="1" ht="15" customHeight="1">
      <c r="A81" s="24"/>
      <c r="B81" s="7"/>
      <c r="G81" s="9"/>
      <c r="H81" s="9"/>
      <c r="I81" s="9"/>
    </row>
    <row r="82" spans="7:14" s="20" customFormat="1" ht="15" customHeight="1">
      <c r="G82" s="21"/>
      <c r="H82" s="21"/>
      <c r="I82" s="21"/>
      <c r="J82" s="184" t="s">
        <v>311</v>
      </c>
      <c r="K82" s="21"/>
      <c r="L82" s="21"/>
      <c r="M82" s="21"/>
      <c r="N82" s="21"/>
    </row>
    <row r="83" spans="1:11" s="26" customFormat="1" ht="15" customHeight="1">
      <c r="A83" s="25"/>
      <c r="G83" s="27" t="s">
        <v>115</v>
      </c>
      <c r="H83" s="83"/>
      <c r="I83" s="27"/>
      <c r="J83" s="27" t="str">
        <f>J28</f>
        <v>Six Months</v>
      </c>
      <c r="K83" s="83"/>
    </row>
    <row r="84" spans="7:11" s="6" customFormat="1" ht="15" customHeight="1">
      <c r="G84" s="27" t="s">
        <v>125</v>
      </c>
      <c r="H84" s="83"/>
      <c r="I84" s="27"/>
      <c r="J84" s="27" t="s">
        <v>113</v>
      </c>
      <c r="K84" s="83"/>
    </row>
    <row r="85" spans="7:11" s="6" customFormat="1" ht="15" customHeight="1">
      <c r="G85" s="107" t="str">
        <f>G30</f>
        <v>31 October 2008</v>
      </c>
      <c r="H85" s="27"/>
      <c r="I85" s="27"/>
      <c r="J85" s="107" t="str">
        <f>J30</f>
        <v>31 October 2008</v>
      </c>
      <c r="K85" s="27"/>
    </row>
    <row r="86" spans="7:11" s="6" customFormat="1" ht="15.75" customHeight="1">
      <c r="G86" s="27" t="s">
        <v>11</v>
      </c>
      <c r="H86" s="27"/>
      <c r="I86" s="27"/>
      <c r="J86" s="27" t="s">
        <v>11</v>
      </c>
      <c r="K86" s="27"/>
    </row>
    <row r="87" spans="7:14" s="6" customFormat="1" ht="15" customHeight="1">
      <c r="G87" s="9"/>
      <c r="H87" s="9"/>
      <c r="I87" s="9"/>
      <c r="J87" s="9"/>
      <c r="K87" s="9"/>
      <c r="L87" s="9"/>
      <c r="M87" s="9"/>
      <c r="N87" s="9"/>
    </row>
    <row r="88" spans="3:14" s="6" customFormat="1" ht="15.75" customHeight="1">
      <c r="C88" s="7" t="s">
        <v>101</v>
      </c>
      <c r="D88" s="7"/>
      <c r="G88" s="9"/>
      <c r="H88" s="9"/>
      <c r="I88" s="9"/>
      <c r="J88" s="9"/>
      <c r="K88" s="9"/>
      <c r="L88" s="9"/>
      <c r="M88" s="9"/>
      <c r="N88" s="9"/>
    </row>
    <row r="89" spans="3:14" s="6" customFormat="1" ht="15.75" customHeight="1" thickBot="1">
      <c r="C89" s="6" t="s">
        <v>102</v>
      </c>
      <c r="G89" s="193">
        <f>J89-2952</f>
        <v>3634</v>
      </c>
      <c r="H89" s="85"/>
      <c r="I89" s="85"/>
      <c r="J89" s="193">
        <v>6586</v>
      </c>
      <c r="K89" s="67"/>
      <c r="L89" s="9"/>
      <c r="M89" s="9"/>
      <c r="N89" s="9"/>
    </row>
    <row r="90" spans="3:14" s="6" customFormat="1" ht="15.75" customHeight="1" hidden="1" thickBot="1">
      <c r="C90" s="6" t="s">
        <v>104</v>
      </c>
      <c r="G90" s="193">
        <v>0</v>
      </c>
      <c r="H90" s="85"/>
      <c r="I90" s="85"/>
      <c r="J90" s="193">
        <f>G90</f>
        <v>0</v>
      </c>
      <c r="K90" s="67"/>
      <c r="L90" s="9"/>
      <c r="M90" s="9"/>
      <c r="N90" s="9"/>
    </row>
    <row r="91" spans="7:14" s="6" customFormat="1" ht="15.75" customHeight="1">
      <c r="G91" s="85"/>
      <c r="H91" s="85"/>
      <c r="I91" s="85"/>
      <c r="J91" s="85"/>
      <c r="K91" s="67"/>
      <c r="L91" s="9"/>
      <c r="M91" s="9"/>
      <c r="N91" s="9"/>
    </row>
    <row r="92" spans="3:14" s="6" customFormat="1" ht="15.75" customHeight="1">
      <c r="C92" s="7" t="s">
        <v>103</v>
      </c>
      <c r="D92" s="7"/>
      <c r="G92" s="85"/>
      <c r="H92" s="85"/>
      <c r="I92" s="85"/>
      <c r="J92" s="85"/>
      <c r="K92" s="67"/>
      <c r="L92" s="9"/>
      <c r="M92" s="9"/>
      <c r="N92" s="9"/>
    </row>
    <row r="93" spans="3:14" s="35" customFormat="1" ht="15.75" customHeight="1" thickBot="1">
      <c r="C93" s="35" t="s">
        <v>102</v>
      </c>
      <c r="G93" s="193">
        <f>J93-203</f>
        <v>847</v>
      </c>
      <c r="H93" s="85"/>
      <c r="I93" s="85"/>
      <c r="J93" s="193">
        <v>1050</v>
      </c>
      <c r="K93" s="85"/>
      <c r="L93" s="39"/>
      <c r="M93" s="39"/>
      <c r="N93" s="39"/>
    </row>
    <row r="94" spans="3:14" s="35" customFormat="1" ht="15.75" customHeight="1" hidden="1" thickBot="1">
      <c r="C94" s="35" t="s">
        <v>104</v>
      </c>
      <c r="G94" s="193">
        <v>0</v>
      </c>
      <c r="H94" s="85"/>
      <c r="I94" s="85"/>
      <c r="J94" s="193">
        <f>G94</f>
        <v>0</v>
      </c>
      <c r="K94" s="85"/>
      <c r="L94" s="39"/>
      <c r="M94" s="39"/>
      <c r="N94" s="39"/>
    </row>
    <row r="95" spans="7:14" s="35" customFormat="1" ht="15.75" customHeight="1">
      <c r="G95" s="85"/>
      <c r="H95" s="85"/>
      <c r="I95" s="85"/>
      <c r="J95" s="85"/>
      <c r="K95" s="85"/>
      <c r="L95" s="39"/>
      <c r="M95" s="39"/>
      <c r="N95" s="39"/>
    </row>
    <row r="96" spans="3:14" s="35" customFormat="1" ht="15.75" customHeight="1">
      <c r="C96" s="34" t="s">
        <v>235</v>
      </c>
      <c r="D96" s="34"/>
      <c r="G96" s="85"/>
      <c r="H96" s="85"/>
      <c r="I96" s="85"/>
      <c r="J96" s="85"/>
      <c r="K96" s="85"/>
      <c r="L96" s="39"/>
      <c r="M96" s="39"/>
      <c r="N96" s="39"/>
    </row>
    <row r="97" spans="3:14" s="6" customFormat="1" ht="15.75" customHeight="1" thickBot="1">
      <c r="C97" s="6" t="s">
        <v>102</v>
      </c>
      <c r="G97" s="193">
        <f>J97-40</f>
        <v>286</v>
      </c>
      <c r="H97" s="85"/>
      <c r="I97" s="85"/>
      <c r="J97" s="193">
        <f>'CF'!F20</f>
        <v>326</v>
      </c>
      <c r="K97" s="67"/>
      <c r="L97" s="9"/>
      <c r="M97" s="9"/>
      <c r="N97" s="9"/>
    </row>
    <row r="98" s="6" customFormat="1" ht="15" customHeight="1">
      <c r="G98" s="35"/>
    </row>
    <row r="99" s="6" customFormat="1" ht="15" customHeight="1"/>
    <row r="100" s="6" customFormat="1" ht="15" customHeight="1"/>
    <row r="101" spans="1:10" ht="16.5" customHeight="1">
      <c r="A101" s="1" t="s">
        <v>0</v>
      </c>
      <c r="J101" s="128"/>
    </row>
    <row r="102" ht="15" customHeight="1">
      <c r="A102" s="2" t="s">
        <v>1</v>
      </c>
    </row>
    <row r="103" ht="15" customHeight="1">
      <c r="A103" s="54" t="str">
        <f>A3</f>
        <v>Unaudited Results for the Second Financial Quarter Ended 31 October 2008</v>
      </c>
    </row>
    <row r="105" s="6" customFormat="1" ht="15" customHeight="1">
      <c r="A105" s="7" t="str">
        <f>+A5</f>
        <v>NOTES TO THE QUARTERLY FINANCIAL STATEMENTS - CONT'D</v>
      </c>
    </row>
    <row r="106" s="6" customFormat="1" ht="15" customHeight="1">
      <c r="A106" s="7"/>
    </row>
    <row r="107" spans="1:9" s="6" customFormat="1" ht="15" customHeight="1">
      <c r="A107" s="24" t="s">
        <v>89</v>
      </c>
      <c r="B107" s="7" t="s">
        <v>210</v>
      </c>
      <c r="G107" s="9"/>
      <c r="H107" s="9"/>
      <c r="I107" s="9"/>
    </row>
    <row r="108" spans="1:9" s="6" customFormat="1" ht="15" customHeight="1">
      <c r="A108" s="24"/>
      <c r="B108" s="7"/>
      <c r="G108" s="9"/>
      <c r="H108" s="9"/>
      <c r="I108" s="9"/>
    </row>
    <row r="109" spans="1:11" s="6" customFormat="1" ht="15" customHeight="1">
      <c r="A109" s="24"/>
      <c r="B109" s="183" t="s">
        <v>74</v>
      </c>
      <c r="C109" s="231" t="s">
        <v>267</v>
      </c>
      <c r="D109" s="231"/>
      <c r="E109" s="231"/>
      <c r="F109" s="231"/>
      <c r="G109" s="231"/>
      <c r="H109" s="231"/>
      <c r="I109" s="231"/>
      <c r="J109" s="231"/>
      <c r="K109" s="231"/>
    </row>
    <row r="110" spans="1:11" s="6" customFormat="1" ht="15" customHeight="1">
      <c r="A110" s="24"/>
      <c r="B110" s="7"/>
      <c r="C110" s="231"/>
      <c r="D110" s="231"/>
      <c r="E110" s="231"/>
      <c r="F110" s="231"/>
      <c r="G110" s="231"/>
      <c r="H110" s="231"/>
      <c r="I110" s="231"/>
      <c r="J110" s="231"/>
      <c r="K110" s="231"/>
    </row>
    <row r="111" spans="1:9" s="6" customFormat="1" ht="15" customHeight="1">
      <c r="A111" s="24"/>
      <c r="B111" s="7"/>
      <c r="G111" s="9"/>
      <c r="H111" s="9"/>
      <c r="I111" s="9"/>
    </row>
    <row r="112" spans="7:14" s="6" customFormat="1" ht="15" customHeight="1">
      <c r="G112" s="239" t="s">
        <v>268</v>
      </c>
      <c r="H112" s="239"/>
      <c r="I112" s="239"/>
      <c r="J112" s="239"/>
      <c r="K112" s="9"/>
      <c r="L112" s="9"/>
      <c r="M112" s="9"/>
      <c r="N112" s="9"/>
    </row>
    <row r="113" spans="7:14" s="6" customFormat="1" ht="15" customHeight="1">
      <c r="G113" s="27" t="s">
        <v>127</v>
      </c>
      <c r="H113" s="9"/>
      <c r="I113" s="9"/>
      <c r="J113" s="27" t="s">
        <v>129</v>
      </c>
      <c r="K113" s="9"/>
      <c r="L113" s="9"/>
      <c r="M113" s="9"/>
      <c r="N113" s="9"/>
    </row>
    <row r="114" spans="7:14" s="6" customFormat="1" ht="15" customHeight="1">
      <c r="G114" s="108" t="s">
        <v>126</v>
      </c>
      <c r="H114" s="9"/>
      <c r="I114" s="9"/>
      <c r="J114" s="92" t="s">
        <v>128</v>
      </c>
      <c r="K114" s="9"/>
      <c r="L114" s="9"/>
      <c r="M114" s="9"/>
      <c r="N114" s="9"/>
    </row>
    <row r="115" spans="7:14" s="6" customFormat="1" ht="15" customHeight="1">
      <c r="G115" s="27" t="s">
        <v>11</v>
      </c>
      <c r="H115" s="9"/>
      <c r="I115" s="9"/>
      <c r="J115" s="27" t="s">
        <v>11</v>
      </c>
      <c r="K115" s="9"/>
      <c r="L115" s="9"/>
      <c r="M115" s="9"/>
      <c r="N115" s="9"/>
    </row>
    <row r="116" spans="7:14" s="6" customFormat="1" ht="15" customHeight="1">
      <c r="G116" s="67"/>
      <c r="H116" s="9"/>
      <c r="I116" s="9"/>
      <c r="J116" s="9"/>
      <c r="K116" s="9"/>
      <c r="L116" s="9"/>
      <c r="M116" s="9"/>
      <c r="N116" s="9"/>
    </row>
    <row r="117" spans="3:14" s="6" customFormat="1" ht="15" customHeight="1">
      <c r="C117" s="6" t="s">
        <v>105</v>
      </c>
      <c r="G117" s="85">
        <f>'BS'!E28+'CF'!F23</f>
        <v>9969</v>
      </c>
      <c r="H117" s="39"/>
      <c r="I117" s="39"/>
      <c r="J117" s="85">
        <v>15782</v>
      </c>
      <c r="K117" s="67"/>
      <c r="L117" s="9"/>
      <c r="M117" s="9"/>
      <c r="N117" s="9"/>
    </row>
    <row r="118" spans="7:14" s="6" customFormat="1" ht="6.75" customHeight="1">
      <c r="G118" s="85"/>
      <c r="H118" s="39"/>
      <c r="I118" s="39"/>
      <c r="J118" s="85"/>
      <c r="K118" s="67"/>
      <c r="L118" s="9"/>
      <c r="M118" s="9"/>
      <c r="N118" s="9"/>
    </row>
    <row r="119" spans="3:14" s="6" customFormat="1" ht="15" customHeight="1">
      <c r="C119" s="6" t="s">
        <v>106</v>
      </c>
      <c r="G119" s="85">
        <f>'BS'!E28</f>
        <v>8211</v>
      </c>
      <c r="H119" s="39"/>
      <c r="I119" s="39"/>
      <c r="J119" s="85">
        <f>J117</f>
        <v>15782</v>
      </c>
      <c r="K119" s="67"/>
      <c r="L119" s="9"/>
      <c r="M119" s="9"/>
      <c r="N119" s="9"/>
    </row>
    <row r="120" spans="7:14" s="6" customFormat="1" ht="6.75" customHeight="1">
      <c r="G120" s="85"/>
      <c r="H120" s="39"/>
      <c r="I120" s="39"/>
      <c r="J120" s="85"/>
      <c r="K120" s="67"/>
      <c r="L120" s="9"/>
      <c r="M120" s="9"/>
      <c r="N120" s="9"/>
    </row>
    <row r="121" spans="3:14" s="6" customFormat="1" ht="15" customHeight="1" thickBot="1">
      <c r="C121" s="6" t="s">
        <v>107</v>
      </c>
      <c r="G121" s="193">
        <f>G119</f>
        <v>8211</v>
      </c>
      <c r="H121" s="39"/>
      <c r="I121" s="39"/>
      <c r="J121" s="193">
        <v>28332</v>
      </c>
      <c r="K121" s="67"/>
      <c r="L121" s="9"/>
      <c r="M121" s="9"/>
      <c r="N121" s="9"/>
    </row>
    <row r="122" spans="7:14" s="6" customFormat="1" ht="15" customHeight="1">
      <c r="G122" s="85"/>
      <c r="H122" s="9"/>
      <c r="I122" s="9"/>
      <c r="J122" s="85"/>
      <c r="K122" s="67"/>
      <c r="L122" s="9"/>
      <c r="M122" s="9"/>
      <c r="N122" s="9"/>
    </row>
    <row r="123" spans="7:14" s="6" customFormat="1" ht="15" customHeight="1">
      <c r="G123" s="9"/>
      <c r="H123" s="9"/>
      <c r="I123" s="9"/>
      <c r="J123" s="67"/>
      <c r="K123" s="67"/>
      <c r="L123" s="9"/>
      <c r="M123" s="9"/>
      <c r="N123" s="9"/>
    </row>
    <row r="124" spans="1:9" s="6" customFormat="1" ht="15" customHeight="1">
      <c r="A124" s="24" t="s">
        <v>90</v>
      </c>
      <c r="B124" s="7" t="s">
        <v>153</v>
      </c>
      <c r="G124" s="9"/>
      <c r="H124" s="9"/>
      <c r="I124" s="9"/>
    </row>
    <row r="125" spans="1:9" s="6" customFormat="1" ht="15" customHeight="1">
      <c r="A125" s="24"/>
      <c r="B125" s="7"/>
      <c r="G125" s="9"/>
      <c r="H125" s="9"/>
      <c r="I125" s="9"/>
    </row>
    <row r="126" spans="2:11" s="6" customFormat="1" ht="15" customHeight="1">
      <c r="B126" s="231" t="s">
        <v>269</v>
      </c>
      <c r="C126" s="231"/>
      <c r="D126" s="231"/>
      <c r="E126" s="231"/>
      <c r="F126" s="231"/>
      <c r="G126" s="231"/>
      <c r="H126" s="231"/>
      <c r="I126" s="231"/>
      <c r="J126" s="231"/>
      <c r="K126" s="231"/>
    </row>
    <row r="127" spans="2:11" s="6" customFormat="1" ht="15" customHeight="1">
      <c r="B127" s="231"/>
      <c r="C127" s="231"/>
      <c r="D127" s="231"/>
      <c r="E127" s="231"/>
      <c r="F127" s="231"/>
      <c r="G127" s="231"/>
      <c r="H127" s="231"/>
      <c r="I127" s="231"/>
      <c r="J127" s="231"/>
      <c r="K127" s="231"/>
    </row>
    <row r="128" spans="1:9" s="6" customFormat="1" ht="15" customHeight="1">
      <c r="A128" s="24"/>
      <c r="B128" s="7"/>
      <c r="G128" s="9"/>
      <c r="H128" s="9"/>
      <c r="I128" s="9"/>
    </row>
    <row r="129" spans="1:9" s="6" customFormat="1" ht="15" customHeight="1">
      <c r="A129" s="24"/>
      <c r="B129" s="7"/>
      <c r="G129" s="9"/>
      <c r="H129" s="9"/>
      <c r="I129" s="9"/>
    </row>
    <row r="130" spans="1:9" s="6" customFormat="1" ht="15" customHeight="1">
      <c r="A130" s="24" t="s">
        <v>91</v>
      </c>
      <c r="B130" s="7" t="s">
        <v>154</v>
      </c>
      <c r="G130" s="9"/>
      <c r="H130" s="9"/>
      <c r="I130" s="9"/>
    </row>
    <row r="131" spans="1:9" s="6" customFormat="1" ht="12.75" customHeight="1">
      <c r="A131" s="24"/>
      <c r="B131" s="7"/>
      <c r="G131" s="9"/>
      <c r="H131" s="9"/>
      <c r="I131" s="9"/>
    </row>
    <row r="132" s="6" customFormat="1" ht="15" customHeight="1">
      <c r="J132" s="27" t="s">
        <v>311</v>
      </c>
    </row>
    <row r="133" spans="1:11" s="26" customFormat="1" ht="15" customHeight="1">
      <c r="A133" s="25"/>
      <c r="G133" s="27" t="s">
        <v>115</v>
      </c>
      <c r="H133" s="83"/>
      <c r="I133" s="27"/>
      <c r="J133" s="27" t="str">
        <f>J83</f>
        <v>Six Months</v>
      </c>
      <c r="K133" s="83"/>
    </row>
    <row r="134" spans="7:11" s="6" customFormat="1" ht="15" customHeight="1">
      <c r="G134" s="27" t="s">
        <v>125</v>
      </c>
      <c r="H134" s="83"/>
      <c r="I134" s="27"/>
      <c r="J134" s="27" t="s">
        <v>113</v>
      </c>
      <c r="K134" s="83"/>
    </row>
    <row r="135" spans="7:11" s="6" customFormat="1" ht="15" customHeight="1">
      <c r="G135" s="107" t="str">
        <f>G85</f>
        <v>31 October 2008</v>
      </c>
      <c r="H135" s="27"/>
      <c r="I135" s="27"/>
      <c r="J135" s="107" t="str">
        <f>J85</f>
        <v>31 October 2008</v>
      </c>
      <c r="K135" s="27"/>
    </row>
    <row r="136" spans="7:11" s="6" customFormat="1" ht="15" customHeight="1">
      <c r="G136" s="27" t="s">
        <v>11</v>
      </c>
      <c r="H136" s="27"/>
      <c r="I136" s="27"/>
      <c r="J136" s="27" t="s">
        <v>11</v>
      </c>
      <c r="K136" s="27"/>
    </row>
    <row r="137" s="6" customFormat="1" ht="12" customHeight="1"/>
    <row r="138" spans="2:10" s="6" customFormat="1" ht="15" customHeight="1">
      <c r="B138" s="6" t="s">
        <v>98</v>
      </c>
      <c r="G138" s="209">
        <f>J138-(7387+221)</f>
        <v>5800</v>
      </c>
      <c r="H138" s="35"/>
      <c r="I138" s="35"/>
      <c r="J138" s="209">
        <v>13408</v>
      </c>
    </row>
    <row r="139" spans="2:10" s="6" customFormat="1" ht="15" customHeight="1">
      <c r="B139" s="6" t="s">
        <v>232</v>
      </c>
      <c r="G139" s="149">
        <f>J139-754</f>
        <v>457</v>
      </c>
      <c r="H139" s="35"/>
      <c r="I139" s="35"/>
      <c r="J139" s="209">
        <v>1211</v>
      </c>
    </row>
    <row r="140" spans="7:11" s="6" customFormat="1" ht="15" customHeight="1" thickBot="1">
      <c r="G140" s="211">
        <f>SUM(G138:G139)</f>
        <v>6257</v>
      </c>
      <c r="H140" s="39"/>
      <c r="I140" s="39"/>
      <c r="J140" s="210">
        <f>SUM(J138:J139)</f>
        <v>14619</v>
      </c>
      <c r="K140" s="39"/>
    </row>
    <row r="141" spans="7:10" s="6" customFormat="1" ht="15" customHeight="1">
      <c r="G141" s="35"/>
      <c r="H141" s="35"/>
      <c r="I141" s="35"/>
      <c r="J141" s="35"/>
    </row>
    <row r="142" spans="2:11" s="6" customFormat="1" ht="15" customHeight="1">
      <c r="B142" s="234" t="s">
        <v>283</v>
      </c>
      <c r="C142" s="234"/>
      <c r="D142" s="234"/>
      <c r="E142" s="234"/>
      <c r="F142" s="234"/>
      <c r="G142" s="234"/>
      <c r="H142" s="234"/>
      <c r="I142" s="234"/>
      <c r="J142" s="234"/>
      <c r="K142" s="234"/>
    </row>
    <row r="143" spans="2:11" s="6" customFormat="1" ht="15" customHeight="1">
      <c r="B143" s="234"/>
      <c r="C143" s="234"/>
      <c r="D143" s="234"/>
      <c r="E143" s="234"/>
      <c r="F143" s="234"/>
      <c r="G143" s="234"/>
      <c r="H143" s="234"/>
      <c r="I143" s="234"/>
      <c r="J143" s="234"/>
      <c r="K143" s="234"/>
    </row>
    <row r="144" spans="2:11" s="6" customFormat="1" ht="15" customHeight="1">
      <c r="B144" s="234"/>
      <c r="C144" s="234"/>
      <c r="D144" s="234"/>
      <c r="E144" s="234"/>
      <c r="F144" s="234"/>
      <c r="G144" s="234"/>
      <c r="H144" s="234"/>
      <c r="I144" s="234"/>
      <c r="J144" s="234"/>
      <c r="K144" s="234"/>
    </row>
    <row r="145" spans="7:10" s="6" customFormat="1" ht="15" customHeight="1">
      <c r="G145" s="35"/>
      <c r="H145" s="35"/>
      <c r="I145" s="35"/>
      <c r="J145" s="35"/>
    </row>
    <row r="146" spans="7:10" s="6" customFormat="1" ht="15" customHeight="1">
      <c r="G146" s="35"/>
      <c r="H146" s="35"/>
      <c r="I146" s="35"/>
      <c r="J146" s="35"/>
    </row>
    <row r="147" spans="1:9" s="6" customFormat="1" ht="15" customHeight="1">
      <c r="A147" s="24" t="s">
        <v>92</v>
      </c>
      <c r="B147" s="7" t="s">
        <v>155</v>
      </c>
      <c r="G147" s="9"/>
      <c r="H147" s="9"/>
      <c r="I147" s="9"/>
    </row>
    <row r="148" spans="1:9" s="6" customFormat="1" ht="15" customHeight="1">
      <c r="A148" s="24"/>
      <c r="B148" s="7"/>
      <c r="G148" s="9"/>
      <c r="H148" s="9"/>
      <c r="I148" s="9"/>
    </row>
    <row r="149" spans="1:10" s="6" customFormat="1" ht="15" customHeight="1">
      <c r="A149" s="24"/>
      <c r="B149" s="241" t="s">
        <v>270</v>
      </c>
      <c r="C149" s="241"/>
      <c r="D149" s="241"/>
      <c r="E149" s="241"/>
      <c r="F149" s="241"/>
      <c r="G149" s="241"/>
      <c r="H149" s="241"/>
      <c r="I149" s="241"/>
      <c r="J149" s="241"/>
    </row>
    <row r="150" spans="1:9" s="6" customFormat="1" ht="15" customHeight="1">
      <c r="A150" s="24"/>
      <c r="B150" s="7"/>
      <c r="G150" s="9"/>
      <c r="H150" s="9"/>
      <c r="I150" s="9"/>
    </row>
    <row r="151" spans="1:9" s="6" customFormat="1" ht="15" customHeight="1">
      <c r="A151" s="24"/>
      <c r="B151" s="7"/>
      <c r="G151" s="9"/>
      <c r="H151" s="9"/>
      <c r="I151" s="9"/>
    </row>
    <row r="152" spans="1:10" ht="16.5" customHeight="1">
      <c r="A152" s="1" t="s">
        <v>0</v>
      </c>
      <c r="J152" s="128"/>
    </row>
    <row r="153" ht="15" customHeight="1">
      <c r="A153" s="2" t="s">
        <v>1</v>
      </c>
    </row>
    <row r="154" ht="15" customHeight="1">
      <c r="A154" s="54" t="str">
        <f>A103</f>
        <v>Unaudited Results for the Second Financial Quarter Ended 31 October 2008</v>
      </c>
    </row>
    <row r="156" s="6" customFormat="1" ht="15" customHeight="1">
      <c r="A156" s="7" t="str">
        <f>A105</f>
        <v>NOTES TO THE QUARTERLY FINANCIAL STATEMENTS - CONT'D</v>
      </c>
    </row>
    <row r="157" spans="7:14" s="6" customFormat="1" ht="15" customHeight="1">
      <c r="G157" s="67"/>
      <c r="H157" s="9"/>
      <c r="I157" s="9"/>
      <c r="J157" s="9"/>
      <c r="K157" s="9"/>
      <c r="L157" s="9"/>
      <c r="M157" s="9"/>
      <c r="N157" s="9"/>
    </row>
    <row r="158" spans="1:9" s="6" customFormat="1" ht="15" customHeight="1">
      <c r="A158" s="24" t="s">
        <v>93</v>
      </c>
      <c r="B158" s="7" t="s">
        <v>156</v>
      </c>
      <c r="G158" s="9"/>
      <c r="H158" s="9"/>
      <c r="I158" s="9"/>
    </row>
    <row r="159" spans="7:14" s="6" customFormat="1" ht="15" customHeight="1">
      <c r="G159" s="9"/>
      <c r="H159" s="9"/>
      <c r="I159" s="9"/>
      <c r="J159" s="9"/>
      <c r="K159" s="9"/>
      <c r="L159" s="9"/>
      <c r="M159" s="9"/>
      <c r="N159" s="9"/>
    </row>
    <row r="160" spans="2:11" s="6" customFormat="1" ht="15" customHeight="1">
      <c r="B160" s="231" t="s">
        <v>271</v>
      </c>
      <c r="C160" s="231"/>
      <c r="D160" s="231"/>
      <c r="E160" s="231"/>
      <c r="F160" s="231"/>
      <c r="G160" s="231"/>
      <c r="H160" s="231"/>
      <c r="I160" s="231"/>
      <c r="J160" s="231"/>
      <c r="K160" s="231"/>
    </row>
    <row r="161" spans="2:11" s="6" customFormat="1" ht="15" customHeight="1">
      <c r="B161" s="231"/>
      <c r="C161" s="231"/>
      <c r="D161" s="231"/>
      <c r="E161" s="231"/>
      <c r="F161" s="231"/>
      <c r="G161" s="231"/>
      <c r="H161" s="231"/>
      <c r="I161" s="231"/>
      <c r="J161" s="231"/>
      <c r="K161" s="231"/>
    </row>
    <row r="162" spans="7:14" s="6" customFormat="1" ht="15" customHeight="1">
      <c r="G162" s="9"/>
      <c r="H162" s="9"/>
      <c r="I162" s="9"/>
      <c r="J162" s="9"/>
      <c r="K162" s="9"/>
      <c r="L162" s="9"/>
      <c r="M162" s="9"/>
      <c r="N162" s="9"/>
    </row>
    <row r="163" spans="7:14" s="6" customFormat="1" ht="15" customHeight="1">
      <c r="G163" s="9"/>
      <c r="H163" s="9"/>
      <c r="I163" s="9"/>
      <c r="J163" s="9"/>
      <c r="K163" s="9"/>
      <c r="L163" s="9"/>
      <c r="M163" s="9"/>
      <c r="N163" s="9"/>
    </row>
    <row r="164" spans="1:9" s="6" customFormat="1" ht="15" customHeight="1">
      <c r="A164" s="24" t="s">
        <v>94</v>
      </c>
      <c r="B164" s="7" t="s">
        <v>157</v>
      </c>
      <c r="G164" s="9"/>
      <c r="H164" s="9"/>
      <c r="I164" s="9"/>
    </row>
    <row r="165" spans="7:14" s="6" customFormat="1" ht="15" customHeight="1">
      <c r="G165" s="9"/>
      <c r="H165" s="9"/>
      <c r="I165" s="9"/>
      <c r="J165" s="9"/>
      <c r="K165" s="9"/>
      <c r="L165" s="9"/>
      <c r="M165" s="9"/>
      <c r="N165" s="9"/>
    </row>
    <row r="166" spans="2:21" s="6" customFormat="1" ht="15" customHeight="1">
      <c r="B166" s="231" t="s">
        <v>291</v>
      </c>
      <c r="C166" s="231"/>
      <c r="D166" s="231"/>
      <c r="E166" s="231"/>
      <c r="F166" s="231"/>
      <c r="G166" s="231"/>
      <c r="H166" s="231"/>
      <c r="I166" s="231"/>
      <c r="J166" s="231"/>
      <c r="K166" s="231"/>
      <c r="L166" s="9"/>
      <c r="M166" s="242"/>
      <c r="N166" s="242"/>
      <c r="O166" s="242"/>
      <c r="P166" s="242"/>
      <c r="Q166" s="242"/>
      <c r="R166" s="242"/>
      <c r="S166" s="242"/>
      <c r="T166" s="242"/>
      <c r="U166" s="242"/>
    </row>
    <row r="167" spans="2:21" s="6" customFormat="1" ht="15" customHeight="1">
      <c r="B167" s="231"/>
      <c r="C167" s="231"/>
      <c r="D167" s="231"/>
      <c r="E167" s="231"/>
      <c r="F167" s="231"/>
      <c r="G167" s="231"/>
      <c r="H167" s="231"/>
      <c r="I167" s="231"/>
      <c r="J167" s="231"/>
      <c r="K167" s="231"/>
      <c r="L167" s="9"/>
      <c r="M167" s="242"/>
      <c r="N167" s="242"/>
      <c r="O167" s="242"/>
      <c r="P167" s="242"/>
      <c r="Q167" s="242"/>
      <c r="R167" s="242"/>
      <c r="S167" s="242"/>
      <c r="T167" s="242"/>
      <c r="U167" s="242"/>
    </row>
    <row r="168" spans="2:21" s="6" customFormat="1" ht="15" customHeight="1">
      <c r="B168" s="231"/>
      <c r="C168" s="231"/>
      <c r="D168" s="231"/>
      <c r="E168" s="231"/>
      <c r="F168" s="231"/>
      <c r="G168" s="231"/>
      <c r="H168" s="231"/>
      <c r="I168" s="231"/>
      <c r="J168" s="231"/>
      <c r="K168" s="231"/>
      <c r="L168" s="9"/>
      <c r="M168" s="242"/>
      <c r="N168" s="242"/>
      <c r="O168" s="242"/>
      <c r="P168" s="242"/>
      <c r="Q168" s="242"/>
      <c r="R168" s="242"/>
      <c r="S168" s="242"/>
      <c r="T168" s="242"/>
      <c r="U168" s="242"/>
    </row>
    <row r="169" spans="2:21" s="6" customFormat="1" ht="15" customHeight="1">
      <c r="B169" s="231"/>
      <c r="C169" s="231"/>
      <c r="D169" s="231"/>
      <c r="E169" s="231"/>
      <c r="F169" s="231"/>
      <c r="G169" s="231"/>
      <c r="H169" s="231"/>
      <c r="I169" s="231"/>
      <c r="J169" s="231"/>
      <c r="K169" s="231"/>
      <c r="L169" s="9"/>
      <c r="M169" s="242"/>
      <c r="N169" s="242"/>
      <c r="O169" s="242"/>
      <c r="P169" s="242"/>
      <c r="Q169" s="242"/>
      <c r="R169" s="242"/>
      <c r="S169" s="242"/>
      <c r="T169" s="242"/>
      <c r="U169" s="242"/>
    </row>
    <row r="170" spans="2:21" s="6" customFormat="1" ht="15" customHeight="1">
      <c r="B170" s="231"/>
      <c r="C170" s="231"/>
      <c r="D170" s="231"/>
      <c r="E170" s="231"/>
      <c r="F170" s="231"/>
      <c r="G170" s="231"/>
      <c r="H170" s="231"/>
      <c r="I170" s="231"/>
      <c r="J170" s="231"/>
      <c r="K170" s="231"/>
      <c r="L170" s="9"/>
      <c r="M170" s="242"/>
      <c r="N170" s="242"/>
      <c r="O170" s="242"/>
      <c r="P170" s="242"/>
      <c r="Q170" s="242"/>
      <c r="R170" s="242"/>
      <c r="S170" s="242"/>
      <c r="T170" s="242"/>
      <c r="U170" s="242"/>
    </row>
    <row r="171" spans="7:14" s="6" customFormat="1" ht="15" customHeight="1">
      <c r="G171" s="9"/>
      <c r="H171" s="9"/>
      <c r="I171" s="9"/>
      <c r="J171" s="9"/>
      <c r="K171" s="9"/>
      <c r="L171" s="9"/>
      <c r="M171" s="9"/>
      <c r="N171" s="9"/>
    </row>
    <row r="172" spans="7:14" s="6" customFormat="1" ht="15" customHeight="1">
      <c r="G172" s="9"/>
      <c r="H172" s="9"/>
      <c r="I172" s="9"/>
      <c r="J172" s="9"/>
      <c r="K172" s="9"/>
      <c r="L172" s="9"/>
      <c r="M172" s="9"/>
      <c r="N172" s="9"/>
    </row>
    <row r="173" spans="1:9" s="23" customFormat="1" ht="15" customHeight="1">
      <c r="A173" s="24" t="s">
        <v>95</v>
      </c>
      <c r="B173" s="7" t="s">
        <v>158</v>
      </c>
      <c r="G173" s="62"/>
      <c r="H173" s="62"/>
      <c r="I173" s="62"/>
    </row>
    <row r="174" spans="7:14" s="23" customFormat="1" ht="15" customHeight="1">
      <c r="G174" s="62"/>
      <c r="H174" s="62"/>
      <c r="I174" s="62"/>
      <c r="J174" s="62"/>
      <c r="K174" s="62"/>
      <c r="L174" s="62"/>
      <c r="M174" s="62"/>
      <c r="N174" s="62"/>
    </row>
    <row r="175" spans="2:14" s="23" customFormat="1" ht="15" customHeight="1">
      <c r="B175" s="27" t="s">
        <v>73</v>
      </c>
      <c r="C175" s="231" t="s">
        <v>227</v>
      </c>
      <c r="D175" s="231"/>
      <c r="E175" s="231"/>
      <c r="F175" s="231"/>
      <c r="G175" s="231"/>
      <c r="H175" s="231"/>
      <c r="I175" s="231"/>
      <c r="J175" s="231"/>
      <c r="K175" s="231"/>
      <c r="L175" s="62"/>
      <c r="M175" s="62"/>
      <c r="N175" s="62"/>
    </row>
    <row r="176" spans="3:14" s="23" customFormat="1" ht="15" customHeight="1">
      <c r="C176" s="231"/>
      <c r="D176" s="231"/>
      <c r="E176" s="231"/>
      <c r="F176" s="231"/>
      <c r="G176" s="231"/>
      <c r="H176" s="231"/>
      <c r="I176" s="231"/>
      <c r="J176" s="231"/>
      <c r="K176" s="231"/>
      <c r="L176" s="62"/>
      <c r="M176" s="62"/>
      <c r="N176" s="62"/>
    </row>
    <row r="177" spans="3:14" s="23" customFormat="1" ht="15" customHeight="1">
      <c r="C177" s="231"/>
      <c r="D177" s="231"/>
      <c r="E177" s="231"/>
      <c r="F177" s="231"/>
      <c r="G177" s="231"/>
      <c r="H177" s="231"/>
      <c r="I177" s="231"/>
      <c r="J177" s="231"/>
      <c r="K177" s="231"/>
      <c r="L177" s="62"/>
      <c r="M177" s="62"/>
      <c r="N177" s="62"/>
    </row>
    <row r="178" spans="1:14" s="202" customFormat="1" ht="15" customHeight="1">
      <c r="A178" s="201"/>
      <c r="C178" s="20"/>
      <c r="D178" s="20"/>
      <c r="E178" s="20"/>
      <c r="F178" s="20"/>
      <c r="G178" s="21"/>
      <c r="H178" s="21"/>
      <c r="I178" s="21"/>
      <c r="J178" s="21"/>
      <c r="K178" s="21"/>
      <c r="L178" s="204"/>
      <c r="M178" s="204"/>
      <c r="N178" s="204"/>
    </row>
    <row r="179" spans="3:14" s="23" customFormat="1" ht="15" customHeight="1">
      <c r="C179" s="27" t="s">
        <v>109</v>
      </c>
      <c r="D179" s="240" t="s">
        <v>228</v>
      </c>
      <c r="E179" s="240"/>
      <c r="F179" s="240"/>
      <c r="G179" s="240"/>
      <c r="H179" s="240"/>
      <c r="I179" s="240"/>
      <c r="J179" s="240"/>
      <c r="K179" s="240"/>
      <c r="L179" s="62"/>
      <c r="M179" s="62"/>
      <c r="N179" s="62"/>
    </row>
    <row r="180" spans="4:14" s="23" customFormat="1" ht="15" customHeight="1">
      <c r="D180" s="240"/>
      <c r="E180" s="240"/>
      <c r="F180" s="240"/>
      <c r="G180" s="240"/>
      <c r="H180" s="240"/>
      <c r="I180" s="240"/>
      <c r="J180" s="240"/>
      <c r="K180" s="240"/>
      <c r="L180" s="62"/>
      <c r="M180" s="62"/>
      <c r="N180" s="62"/>
    </row>
    <row r="181" spans="4:14" s="23" customFormat="1" ht="15" customHeight="1">
      <c r="D181" s="240"/>
      <c r="E181" s="240"/>
      <c r="F181" s="240"/>
      <c r="G181" s="240"/>
      <c r="H181" s="240"/>
      <c r="I181" s="240"/>
      <c r="J181" s="240"/>
      <c r="K181" s="240"/>
      <c r="L181" s="62"/>
      <c r="M181" s="62"/>
      <c r="N181" s="62"/>
    </row>
    <row r="182" spans="1:14" s="202" customFormat="1" ht="15" customHeight="1">
      <c r="A182" s="201"/>
      <c r="B182" s="23"/>
      <c r="D182" s="243" t="s">
        <v>293</v>
      </c>
      <c r="E182" s="243"/>
      <c r="F182" s="243"/>
      <c r="G182" s="243"/>
      <c r="H182" s="243"/>
      <c r="I182" s="243"/>
      <c r="J182" s="243"/>
      <c r="K182" s="243"/>
      <c r="L182" s="204"/>
      <c r="M182" s="204"/>
      <c r="N182" s="204"/>
    </row>
    <row r="183" spans="1:14" s="202" customFormat="1" ht="15" customHeight="1">
      <c r="A183" s="201"/>
      <c r="B183" s="23"/>
      <c r="D183" s="243"/>
      <c r="E183" s="243"/>
      <c r="F183" s="243"/>
      <c r="G183" s="243"/>
      <c r="H183" s="243"/>
      <c r="I183" s="243"/>
      <c r="J183" s="243"/>
      <c r="K183" s="243"/>
      <c r="L183" s="204"/>
      <c r="M183" s="204"/>
      <c r="N183" s="204"/>
    </row>
    <row r="184" spans="1:14" s="202" customFormat="1" ht="15" customHeight="1">
      <c r="A184" s="201"/>
      <c r="B184" s="23"/>
      <c r="D184" s="223"/>
      <c r="E184" s="203"/>
      <c r="F184" s="203"/>
      <c r="G184" s="204"/>
      <c r="H184" s="204"/>
      <c r="I184" s="204"/>
      <c r="J184" s="204"/>
      <c r="K184" s="204"/>
      <c r="L184" s="204"/>
      <c r="M184" s="204"/>
      <c r="N184" s="204"/>
    </row>
    <row r="185" spans="1:14" s="202" customFormat="1" ht="15" customHeight="1">
      <c r="A185" s="201"/>
      <c r="B185" s="23"/>
      <c r="D185" s="223" t="s">
        <v>286</v>
      </c>
      <c r="E185" s="236" t="s">
        <v>294</v>
      </c>
      <c r="F185" s="231"/>
      <c r="G185" s="231"/>
      <c r="H185" s="231"/>
      <c r="I185" s="231"/>
      <c r="J185" s="231"/>
      <c r="K185" s="231"/>
      <c r="L185" s="204"/>
      <c r="M185" s="204"/>
      <c r="N185" s="204"/>
    </row>
    <row r="186" spans="1:14" s="202" customFormat="1" ht="15" customHeight="1">
      <c r="A186" s="201"/>
      <c r="B186" s="23"/>
      <c r="D186" s="223"/>
      <c r="E186" s="236"/>
      <c r="F186" s="231"/>
      <c r="G186" s="231"/>
      <c r="H186" s="231"/>
      <c r="I186" s="231"/>
      <c r="J186" s="231"/>
      <c r="K186" s="231"/>
      <c r="L186" s="204"/>
      <c r="M186" s="204"/>
      <c r="N186" s="204"/>
    </row>
    <row r="187" spans="1:14" s="202" customFormat="1" ht="15" customHeight="1">
      <c r="A187" s="201"/>
      <c r="B187" s="23"/>
      <c r="E187" s="231"/>
      <c r="F187" s="231"/>
      <c r="G187" s="231"/>
      <c r="H187" s="231"/>
      <c r="I187" s="231"/>
      <c r="J187" s="231"/>
      <c r="K187" s="231"/>
      <c r="L187" s="204"/>
      <c r="M187" s="204"/>
      <c r="N187" s="204"/>
    </row>
    <row r="188" spans="1:14" s="202" customFormat="1" ht="15" customHeight="1">
      <c r="A188" s="201"/>
      <c r="B188" s="23"/>
      <c r="D188" s="223" t="s">
        <v>286</v>
      </c>
      <c r="E188" s="236" t="s">
        <v>295</v>
      </c>
      <c r="F188" s="231"/>
      <c r="G188" s="231"/>
      <c r="H188" s="231"/>
      <c r="I188" s="231"/>
      <c r="J188" s="231"/>
      <c r="K188" s="231"/>
      <c r="L188" s="204"/>
      <c r="M188" s="204"/>
      <c r="N188" s="204"/>
    </row>
    <row r="189" spans="1:14" s="202" customFormat="1" ht="15" customHeight="1">
      <c r="A189" s="201"/>
      <c r="B189" s="23"/>
      <c r="D189" s="223"/>
      <c r="E189" s="236"/>
      <c r="F189" s="231"/>
      <c r="G189" s="231"/>
      <c r="H189" s="231"/>
      <c r="I189" s="231"/>
      <c r="J189" s="231"/>
      <c r="K189" s="231"/>
      <c r="L189" s="204"/>
      <c r="M189" s="204"/>
      <c r="N189" s="204"/>
    </row>
    <row r="190" spans="1:14" s="202" customFormat="1" ht="15" customHeight="1">
      <c r="A190" s="201"/>
      <c r="B190" s="23"/>
      <c r="E190" s="231"/>
      <c r="F190" s="231"/>
      <c r="G190" s="231"/>
      <c r="H190" s="231"/>
      <c r="I190" s="231"/>
      <c r="J190" s="231"/>
      <c r="K190" s="231"/>
      <c r="L190" s="204"/>
      <c r="M190" s="204"/>
      <c r="N190" s="204"/>
    </row>
    <row r="191" spans="1:14" s="202" customFormat="1" ht="15" customHeight="1">
      <c r="A191" s="201"/>
      <c r="B191" s="23"/>
      <c r="D191" s="223" t="s">
        <v>286</v>
      </c>
      <c r="E191" s="236" t="s">
        <v>298</v>
      </c>
      <c r="F191" s="231"/>
      <c r="G191" s="231"/>
      <c r="H191" s="231"/>
      <c r="I191" s="231"/>
      <c r="J191" s="231"/>
      <c r="K191" s="231"/>
      <c r="L191" s="204"/>
      <c r="M191" s="204"/>
      <c r="N191" s="204"/>
    </row>
    <row r="192" spans="1:14" s="202" customFormat="1" ht="15" customHeight="1">
      <c r="A192" s="201"/>
      <c r="B192" s="23"/>
      <c r="D192" s="223"/>
      <c r="E192" s="236"/>
      <c r="F192" s="231"/>
      <c r="G192" s="231"/>
      <c r="H192" s="231"/>
      <c r="I192" s="231"/>
      <c r="J192" s="231"/>
      <c r="K192" s="231"/>
      <c r="L192" s="204"/>
      <c r="M192" s="204"/>
      <c r="N192" s="204"/>
    </row>
    <row r="193" spans="1:14" s="202" customFormat="1" ht="15" customHeight="1">
      <c r="A193" s="201"/>
      <c r="B193" s="23"/>
      <c r="D193" s="223"/>
      <c r="E193" s="236"/>
      <c r="F193" s="231"/>
      <c r="G193" s="231"/>
      <c r="H193" s="231"/>
      <c r="I193" s="231"/>
      <c r="J193" s="231"/>
      <c r="K193" s="231"/>
      <c r="L193" s="204"/>
      <c r="M193" s="204"/>
      <c r="N193" s="204"/>
    </row>
    <row r="194" spans="1:14" s="202" customFormat="1" ht="15" customHeight="1">
      <c r="A194" s="201"/>
      <c r="B194" s="23"/>
      <c r="D194" s="223"/>
      <c r="E194" s="236"/>
      <c r="F194" s="231"/>
      <c r="G194" s="231"/>
      <c r="H194" s="231"/>
      <c r="I194" s="231"/>
      <c r="J194" s="231"/>
      <c r="K194" s="231"/>
      <c r="L194" s="204"/>
      <c r="M194" s="204"/>
      <c r="N194" s="204"/>
    </row>
    <row r="195" spans="1:14" s="202" customFormat="1" ht="15" customHeight="1">
      <c r="A195" s="201"/>
      <c r="B195" s="23"/>
      <c r="E195" s="231"/>
      <c r="F195" s="231"/>
      <c r="G195" s="231"/>
      <c r="H195" s="231"/>
      <c r="I195" s="231"/>
      <c r="J195" s="231"/>
      <c r="K195" s="231"/>
      <c r="L195" s="204"/>
      <c r="M195" s="204"/>
      <c r="N195" s="204"/>
    </row>
    <row r="196" spans="1:14" s="202" customFormat="1" ht="15" customHeight="1">
      <c r="A196" s="201"/>
      <c r="B196" s="23"/>
      <c r="D196" s="223" t="s">
        <v>286</v>
      </c>
      <c r="E196" s="236" t="s">
        <v>300</v>
      </c>
      <c r="F196" s="231"/>
      <c r="G196" s="231"/>
      <c r="H196" s="231"/>
      <c r="I196" s="231"/>
      <c r="J196" s="231"/>
      <c r="K196" s="231"/>
      <c r="L196" s="204"/>
      <c r="M196" s="204"/>
      <c r="N196" s="204"/>
    </row>
    <row r="197" spans="1:14" s="202" customFormat="1" ht="15" customHeight="1">
      <c r="A197" s="201"/>
      <c r="B197" s="23"/>
      <c r="D197" s="223"/>
      <c r="E197" s="236"/>
      <c r="F197" s="231"/>
      <c r="G197" s="231"/>
      <c r="H197" s="231"/>
      <c r="I197" s="231"/>
      <c r="J197" s="231"/>
      <c r="K197" s="231"/>
      <c r="L197" s="204"/>
      <c r="M197" s="204"/>
      <c r="N197" s="204"/>
    </row>
    <row r="198" spans="1:14" s="202" customFormat="1" ht="15" customHeight="1">
      <c r="A198" s="201"/>
      <c r="B198" s="23"/>
      <c r="E198" s="231"/>
      <c r="F198" s="231"/>
      <c r="G198" s="231"/>
      <c r="H198" s="231"/>
      <c r="I198" s="231"/>
      <c r="J198" s="231"/>
      <c r="K198" s="231"/>
      <c r="L198" s="204"/>
      <c r="M198" s="204"/>
      <c r="N198" s="204"/>
    </row>
    <row r="199" spans="1:14" s="202" customFormat="1" ht="15" customHeight="1">
      <c r="A199" s="201"/>
      <c r="B199" s="23"/>
      <c r="E199" s="198"/>
      <c r="F199" s="198"/>
      <c r="G199" s="198"/>
      <c r="H199" s="198"/>
      <c r="I199" s="198"/>
      <c r="J199" s="198"/>
      <c r="K199" s="198"/>
      <c r="L199" s="204"/>
      <c r="M199" s="204"/>
      <c r="N199" s="204"/>
    </row>
    <row r="200" spans="1:14" s="202" customFormat="1" ht="15" customHeight="1">
      <c r="A200" s="201"/>
      <c r="B200" s="23"/>
      <c r="D200" s="235" t="s">
        <v>296</v>
      </c>
      <c r="E200" s="235"/>
      <c r="F200" s="235"/>
      <c r="G200" s="235"/>
      <c r="H200" s="235"/>
      <c r="I200" s="235"/>
      <c r="J200" s="235"/>
      <c r="K200" s="235"/>
      <c r="L200" s="204"/>
      <c r="M200" s="204"/>
      <c r="N200" s="204"/>
    </row>
    <row r="201" spans="1:14" s="202" customFormat="1" ht="15" customHeight="1">
      <c r="A201" s="201"/>
      <c r="B201" s="23"/>
      <c r="D201" s="235"/>
      <c r="E201" s="235"/>
      <c r="F201" s="235"/>
      <c r="G201" s="235"/>
      <c r="H201" s="235"/>
      <c r="I201" s="235"/>
      <c r="J201" s="235"/>
      <c r="K201" s="235"/>
      <c r="L201" s="204"/>
      <c r="M201" s="204"/>
      <c r="N201" s="204"/>
    </row>
    <row r="202" spans="1:10" s="130" customFormat="1" ht="16.5" customHeight="1">
      <c r="A202" s="1" t="s">
        <v>0</v>
      </c>
      <c r="B202" s="2"/>
      <c r="C202" s="2"/>
      <c r="D202" s="2"/>
      <c r="E202" s="2"/>
      <c r="F202" s="2"/>
      <c r="G202" s="2"/>
      <c r="H202" s="2"/>
      <c r="I202" s="2"/>
      <c r="J202" s="125"/>
    </row>
    <row r="203" s="130" customFormat="1" ht="15" customHeight="1">
      <c r="A203" s="130" t="s">
        <v>1</v>
      </c>
    </row>
    <row r="204" s="130" customFormat="1" ht="15" customHeight="1">
      <c r="A204" s="54" t="str">
        <f>A154</f>
        <v>Unaudited Results for the Second Financial Quarter Ended 31 October 2008</v>
      </c>
    </row>
    <row r="205" s="130" customFormat="1" ht="15" customHeight="1"/>
    <row r="206" s="23" customFormat="1" ht="15" customHeight="1">
      <c r="A206" s="7" t="str">
        <f>A156</f>
        <v>NOTES TO THE QUARTERLY FINANCIAL STATEMENTS - CONT'D</v>
      </c>
    </row>
    <row r="207" spans="7:14" s="23" customFormat="1" ht="15" customHeight="1">
      <c r="G207" s="62"/>
      <c r="H207" s="62"/>
      <c r="I207" s="62"/>
      <c r="J207" s="62"/>
      <c r="K207" s="62"/>
      <c r="L207" s="62"/>
      <c r="M207" s="62"/>
      <c r="N207" s="62"/>
    </row>
    <row r="208" spans="1:2" s="23" customFormat="1" ht="15" customHeight="1">
      <c r="A208" s="24" t="s">
        <v>95</v>
      </c>
      <c r="B208" s="7" t="s">
        <v>174</v>
      </c>
    </row>
    <row r="210" spans="3:14" s="23" customFormat="1" ht="15" customHeight="1">
      <c r="C210" s="27" t="s">
        <v>109</v>
      </c>
      <c r="D210" s="240" t="s">
        <v>239</v>
      </c>
      <c r="E210" s="240"/>
      <c r="F210" s="240"/>
      <c r="G210" s="240"/>
      <c r="H210" s="240"/>
      <c r="I210" s="240"/>
      <c r="J210" s="240"/>
      <c r="K210" s="240"/>
      <c r="L210" s="62"/>
      <c r="M210" s="62"/>
      <c r="N210" s="62"/>
    </row>
    <row r="211" spans="4:14" s="23" customFormat="1" ht="15" customHeight="1">
      <c r="D211" s="240"/>
      <c r="E211" s="240"/>
      <c r="F211" s="240"/>
      <c r="G211" s="240"/>
      <c r="H211" s="240"/>
      <c r="I211" s="240"/>
      <c r="J211" s="240"/>
      <c r="K211" s="240"/>
      <c r="L211" s="62"/>
      <c r="M211" s="62"/>
      <c r="N211" s="62"/>
    </row>
    <row r="212" spans="4:14" s="23" customFormat="1" ht="15" customHeight="1">
      <c r="D212" s="240"/>
      <c r="E212" s="240"/>
      <c r="F212" s="240"/>
      <c r="G212" s="240"/>
      <c r="H212" s="240"/>
      <c r="I212" s="240"/>
      <c r="J212" s="240"/>
      <c r="K212" s="240"/>
      <c r="L212" s="62"/>
      <c r="M212" s="62"/>
      <c r="N212" s="62"/>
    </row>
    <row r="214" spans="1:14" s="202" customFormat="1" ht="15" customHeight="1">
      <c r="A214" s="201"/>
      <c r="B214" s="23"/>
      <c r="D214" s="235" t="s">
        <v>297</v>
      </c>
      <c r="E214" s="235"/>
      <c r="F214" s="235"/>
      <c r="G214" s="235"/>
      <c r="H214" s="235"/>
      <c r="I214" s="235"/>
      <c r="J214" s="235"/>
      <c r="K214" s="235"/>
      <c r="L214" s="204"/>
      <c r="M214" s="204"/>
      <c r="N214" s="204"/>
    </row>
    <row r="215" spans="1:14" s="202" customFormat="1" ht="15" customHeight="1">
      <c r="A215" s="201"/>
      <c r="B215" s="23"/>
      <c r="D215" s="235"/>
      <c r="E215" s="235"/>
      <c r="F215" s="235"/>
      <c r="G215" s="235"/>
      <c r="H215" s="235"/>
      <c r="I215" s="235"/>
      <c r="J215" s="235"/>
      <c r="K215" s="235"/>
      <c r="L215" s="204"/>
      <c r="M215" s="204"/>
      <c r="N215" s="204"/>
    </row>
    <row r="216" spans="1:14" s="202" customFormat="1" ht="15" customHeight="1">
      <c r="A216" s="201"/>
      <c r="B216" s="23"/>
      <c r="D216" s="235"/>
      <c r="E216" s="235"/>
      <c r="F216" s="235"/>
      <c r="G216" s="235"/>
      <c r="H216" s="235"/>
      <c r="I216" s="235"/>
      <c r="J216" s="235"/>
      <c r="K216" s="235"/>
      <c r="L216" s="204"/>
      <c r="M216" s="204"/>
      <c r="N216" s="204"/>
    </row>
    <row r="217" spans="1:14" s="202" customFormat="1" ht="15" customHeight="1">
      <c r="A217" s="201"/>
      <c r="B217" s="23"/>
      <c r="D217" s="235"/>
      <c r="E217" s="235"/>
      <c r="F217" s="235"/>
      <c r="G217" s="235"/>
      <c r="H217" s="235"/>
      <c r="I217" s="235"/>
      <c r="J217" s="235"/>
      <c r="K217" s="235"/>
      <c r="L217" s="204"/>
      <c r="M217" s="204"/>
      <c r="N217" s="204"/>
    </row>
    <row r="218" spans="1:14" s="202" customFormat="1" ht="15" customHeight="1">
      <c r="A218" s="201"/>
      <c r="B218" s="23"/>
      <c r="D218" s="235"/>
      <c r="E218" s="235"/>
      <c r="F218" s="235"/>
      <c r="G218" s="235"/>
      <c r="H218" s="235"/>
      <c r="I218" s="235"/>
      <c r="J218" s="235"/>
      <c r="K218" s="235"/>
      <c r="L218" s="204"/>
      <c r="M218" s="204"/>
      <c r="N218" s="204"/>
    </row>
    <row r="219" spans="1:14" s="202" customFormat="1" ht="15" customHeight="1">
      <c r="A219" s="201"/>
      <c r="B219" s="23"/>
      <c r="D219" s="235"/>
      <c r="E219" s="235"/>
      <c r="F219" s="235"/>
      <c r="G219" s="235"/>
      <c r="H219" s="235"/>
      <c r="I219" s="235"/>
      <c r="J219" s="235"/>
      <c r="K219" s="235"/>
      <c r="L219" s="204"/>
      <c r="M219" s="204"/>
      <c r="N219" s="204"/>
    </row>
    <row r="220" spans="1:14" s="202" customFormat="1" ht="15" customHeight="1">
      <c r="A220" s="201"/>
      <c r="B220" s="23"/>
      <c r="D220" s="224"/>
      <c r="E220" s="224"/>
      <c r="F220" s="224"/>
      <c r="G220" s="224"/>
      <c r="H220" s="224"/>
      <c r="I220" s="224"/>
      <c r="J220" s="224"/>
      <c r="K220" s="224"/>
      <c r="L220" s="204"/>
      <c r="M220" s="204"/>
      <c r="N220" s="204"/>
    </row>
    <row r="221" spans="1:14" s="202" customFormat="1" ht="15" customHeight="1">
      <c r="A221" s="201"/>
      <c r="B221" s="23"/>
      <c r="D221" s="235" t="s">
        <v>307</v>
      </c>
      <c r="E221" s="235"/>
      <c r="F221" s="235"/>
      <c r="G221" s="235"/>
      <c r="H221" s="235"/>
      <c r="I221" s="235"/>
      <c r="J221" s="235"/>
      <c r="K221" s="235"/>
      <c r="L221" s="204"/>
      <c r="M221" s="204"/>
      <c r="N221" s="204"/>
    </row>
    <row r="222" spans="1:14" s="202" customFormat="1" ht="15" customHeight="1">
      <c r="A222" s="201"/>
      <c r="B222" s="23"/>
      <c r="D222" s="235"/>
      <c r="E222" s="235"/>
      <c r="F222" s="235"/>
      <c r="G222" s="235"/>
      <c r="H222" s="235"/>
      <c r="I222" s="235"/>
      <c r="J222" s="235"/>
      <c r="K222" s="235"/>
      <c r="L222" s="204"/>
      <c r="M222" s="204"/>
      <c r="N222" s="204"/>
    </row>
    <row r="223" spans="1:14" s="202" customFormat="1" ht="15" customHeight="1">
      <c r="A223" s="201"/>
      <c r="B223" s="23"/>
      <c r="D223" s="235"/>
      <c r="E223" s="235"/>
      <c r="F223" s="235"/>
      <c r="G223" s="235"/>
      <c r="H223" s="235"/>
      <c r="I223" s="235"/>
      <c r="J223" s="235"/>
      <c r="K223" s="235"/>
      <c r="L223" s="204"/>
      <c r="M223" s="204"/>
      <c r="N223" s="204"/>
    </row>
    <row r="224" spans="1:14" s="202" customFormat="1" ht="15" customHeight="1">
      <c r="A224" s="201"/>
      <c r="B224" s="23"/>
      <c r="D224" s="235"/>
      <c r="E224" s="235"/>
      <c r="F224" s="235"/>
      <c r="G224" s="235"/>
      <c r="H224" s="235"/>
      <c r="I224" s="235"/>
      <c r="J224" s="235"/>
      <c r="K224" s="235"/>
      <c r="L224" s="204"/>
      <c r="M224" s="204"/>
      <c r="N224" s="204"/>
    </row>
    <row r="225" spans="1:14" s="202" customFormat="1" ht="15" customHeight="1">
      <c r="A225" s="201"/>
      <c r="B225" s="23"/>
      <c r="D225" s="235"/>
      <c r="E225" s="235"/>
      <c r="F225" s="235"/>
      <c r="G225" s="235"/>
      <c r="H225" s="235"/>
      <c r="I225" s="235"/>
      <c r="J225" s="235"/>
      <c r="K225" s="235"/>
      <c r="L225" s="204"/>
      <c r="M225" s="204"/>
      <c r="N225" s="204"/>
    </row>
    <row r="226" spans="1:14" s="202" customFormat="1" ht="15" customHeight="1">
      <c r="A226" s="201"/>
      <c r="B226" s="23"/>
      <c r="D226" s="235"/>
      <c r="E226" s="235"/>
      <c r="F226" s="235"/>
      <c r="G226" s="235"/>
      <c r="H226" s="235"/>
      <c r="I226" s="235"/>
      <c r="J226" s="235"/>
      <c r="K226" s="235"/>
      <c r="L226" s="204"/>
      <c r="M226" s="204"/>
      <c r="N226" s="204"/>
    </row>
    <row r="227" spans="1:14" s="202" customFormat="1" ht="15" customHeight="1">
      <c r="A227" s="201"/>
      <c r="B227" s="23"/>
      <c r="D227" s="235"/>
      <c r="E227" s="235"/>
      <c r="F227" s="235"/>
      <c r="G227" s="235"/>
      <c r="H227" s="235"/>
      <c r="I227" s="235"/>
      <c r="J227" s="235"/>
      <c r="K227" s="235"/>
      <c r="L227" s="204"/>
      <c r="M227" s="204"/>
      <c r="N227" s="204"/>
    </row>
    <row r="228" spans="1:14" s="202" customFormat="1" ht="15" customHeight="1">
      <c r="A228" s="201"/>
      <c r="B228" s="23"/>
      <c r="D228" s="235" t="s">
        <v>287</v>
      </c>
      <c r="E228" s="235"/>
      <c r="F228" s="235"/>
      <c r="G228" s="235"/>
      <c r="H228" s="235"/>
      <c r="I228" s="235"/>
      <c r="J228" s="235"/>
      <c r="K228" s="235"/>
      <c r="L228" s="204"/>
      <c r="M228" s="204"/>
      <c r="N228" s="204"/>
    </row>
    <row r="229" spans="1:14" s="202" customFormat="1" ht="15" customHeight="1">
      <c r="A229" s="201"/>
      <c r="B229" s="23"/>
      <c r="D229" s="235"/>
      <c r="E229" s="235"/>
      <c r="F229" s="235"/>
      <c r="G229" s="235"/>
      <c r="H229" s="235"/>
      <c r="I229" s="235"/>
      <c r="J229" s="235"/>
      <c r="K229" s="235"/>
      <c r="L229" s="204"/>
      <c r="M229" s="204"/>
      <c r="N229" s="204"/>
    </row>
    <row r="230" spans="1:14" s="202" customFormat="1" ht="15" customHeight="1">
      <c r="A230" s="201"/>
      <c r="B230" s="23"/>
      <c r="D230" s="235"/>
      <c r="E230" s="235"/>
      <c r="F230" s="235"/>
      <c r="G230" s="235"/>
      <c r="H230" s="235"/>
      <c r="I230" s="235"/>
      <c r="J230" s="235"/>
      <c r="K230" s="235"/>
      <c r="L230" s="204"/>
      <c r="M230" s="204"/>
      <c r="N230" s="204"/>
    </row>
    <row r="231" spans="1:14" s="202" customFormat="1" ht="15" customHeight="1">
      <c r="A231" s="201"/>
      <c r="B231" s="23"/>
      <c r="D231" s="235"/>
      <c r="E231" s="235"/>
      <c r="F231" s="235"/>
      <c r="G231" s="235"/>
      <c r="H231" s="235"/>
      <c r="I231" s="235"/>
      <c r="J231" s="235"/>
      <c r="K231" s="235"/>
      <c r="L231" s="204"/>
      <c r="M231" s="204"/>
      <c r="N231" s="204"/>
    </row>
    <row r="232" spans="1:11" s="23" customFormat="1" ht="15" customHeight="1">
      <c r="A232" s="24"/>
      <c r="B232" s="7"/>
      <c r="C232" s="27" t="s">
        <v>110</v>
      </c>
      <c r="D232" s="240" t="s">
        <v>229</v>
      </c>
      <c r="E232" s="240"/>
      <c r="F232" s="240"/>
      <c r="G232" s="240"/>
      <c r="H232" s="240"/>
      <c r="I232" s="240"/>
      <c r="J232" s="240"/>
      <c r="K232" s="240"/>
    </row>
    <row r="233" spans="1:11" s="23" customFormat="1" ht="15" customHeight="1">
      <c r="A233" s="24"/>
      <c r="B233" s="7"/>
      <c r="D233" s="240"/>
      <c r="E233" s="240"/>
      <c r="F233" s="240"/>
      <c r="G233" s="240"/>
      <c r="H233" s="240"/>
      <c r="I233" s="240"/>
      <c r="J233" s="240"/>
      <c r="K233" s="240"/>
    </row>
    <row r="234" spans="1:2" s="23" customFormat="1" ht="15" customHeight="1">
      <c r="A234" s="24"/>
      <c r="B234" s="7"/>
    </row>
    <row r="235" spans="1:14" s="202" customFormat="1" ht="15" customHeight="1">
      <c r="A235" s="201"/>
      <c r="B235" s="23"/>
      <c r="D235" s="236" t="s">
        <v>299</v>
      </c>
      <c r="E235" s="236"/>
      <c r="F235" s="236"/>
      <c r="G235" s="236"/>
      <c r="H235" s="236"/>
      <c r="I235" s="236"/>
      <c r="J235" s="236"/>
      <c r="K235" s="236"/>
      <c r="L235" s="204"/>
      <c r="M235" s="204"/>
      <c r="N235" s="204"/>
    </row>
    <row r="236" spans="1:14" s="202" customFormat="1" ht="15" customHeight="1">
      <c r="A236" s="201"/>
      <c r="B236" s="23"/>
      <c r="D236" s="236"/>
      <c r="E236" s="236"/>
      <c r="F236" s="236"/>
      <c r="G236" s="236"/>
      <c r="H236" s="236"/>
      <c r="I236" s="236"/>
      <c r="J236" s="236"/>
      <c r="K236" s="236"/>
      <c r="L236" s="204"/>
      <c r="M236" s="204"/>
      <c r="N236" s="204"/>
    </row>
    <row r="237" spans="1:14" s="202" customFormat="1" ht="15" customHeight="1">
      <c r="A237" s="201"/>
      <c r="B237" s="23"/>
      <c r="D237" s="236"/>
      <c r="E237" s="236"/>
      <c r="F237" s="236"/>
      <c r="G237" s="236"/>
      <c r="H237" s="236"/>
      <c r="I237" s="236"/>
      <c r="J237" s="236"/>
      <c r="K237" s="236"/>
      <c r="L237" s="204"/>
      <c r="M237" s="204"/>
      <c r="N237" s="204"/>
    </row>
    <row r="238" spans="1:14" s="202" customFormat="1" ht="15" customHeight="1">
      <c r="A238" s="201"/>
      <c r="B238" s="23"/>
      <c r="D238" s="236"/>
      <c r="E238" s="236"/>
      <c r="F238" s="236"/>
      <c r="G238" s="236"/>
      <c r="H238" s="236"/>
      <c r="I238" s="236"/>
      <c r="J238" s="236"/>
      <c r="K238" s="236"/>
      <c r="L238" s="204"/>
      <c r="M238" s="204"/>
      <c r="N238" s="204"/>
    </row>
    <row r="239" spans="1:14" s="202" customFormat="1" ht="15" customHeight="1">
      <c r="A239" s="201"/>
      <c r="B239" s="23"/>
      <c r="D239" s="236"/>
      <c r="E239" s="236"/>
      <c r="F239" s="236"/>
      <c r="G239" s="236"/>
      <c r="H239" s="236"/>
      <c r="I239" s="236"/>
      <c r="J239" s="236"/>
      <c r="K239" s="236"/>
      <c r="L239" s="204"/>
      <c r="M239" s="204"/>
      <c r="N239" s="204"/>
    </row>
    <row r="240" spans="1:14" s="202" customFormat="1" ht="15" customHeight="1">
      <c r="A240" s="201"/>
      <c r="B240" s="23"/>
      <c r="D240" s="236"/>
      <c r="E240" s="236"/>
      <c r="F240" s="236"/>
      <c r="G240" s="236"/>
      <c r="H240" s="236"/>
      <c r="I240" s="236"/>
      <c r="J240" s="236"/>
      <c r="K240" s="236"/>
      <c r="L240" s="204"/>
      <c r="M240" s="204"/>
      <c r="N240" s="204"/>
    </row>
    <row r="241" spans="1:14" s="202" customFormat="1" ht="15" customHeight="1">
      <c r="A241" s="201"/>
      <c r="B241" s="23"/>
      <c r="D241" s="236"/>
      <c r="E241" s="236"/>
      <c r="F241" s="236"/>
      <c r="G241" s="236"/>
      <c r="H241" s="236"/>
      <c r="I241" s="236"/>
      <c r="J241" s="236"/>
      <c r="K241" s="236"/>
      <c r="L241" s="204"/>
      <c r="M241" s="204"/>
      <c r="N241" s="204"/>
    </row>
    <row r="242" spans="1:11" s="23" customFormat="1" ht="15" customHeight="1">
      <c r="A242" s="24"/>
      <c r="B242" s="121" t="s">
        <v>74</v>
      </c>
      <c r="C242" s="231" t="s">
        <v>284</v>
      </c>
      <c r="D242" s="231"/>
      <c r="E242" s="231"/>
      <c r="F242" s="231"/>
      <c r="G242" s="231"/>
      <c r="H242" s="231"/>
      <c r="I242" s="231"/>
      <c r="J242" s="231"/>
      <c r="K242" s="231"/>
    </row>
    <row r="243" spans="1:11" s="23" customFormat="1" ht="15" customHeight="1">
      <c r="A243" s="24"/>
      <c r="B243" s="7"/>
      <c r="C243" s="231"/>
      <c r="D243" s="231"/>
      <c r="E243" s="231"/>
      <c r="F243" s="231"/>
      <c r="G243" s="231"/>
      <c r="H243" s="231"/>
      <c r="I243" s="231"/>
      <c r="J243" s="231"/>
      <c r="K243" s="231"/>
    </row>
    <row r="244" spans="1:11" s="23" customFormat="1" ht="15" customHeight="1">
      <c r="A244" s="24"/>
      <c r="B244" s="7"/>
      <c r="C244" s="231"/>
      <c r="D244" s="231"/>
      <c r="E244" s="231"/>
      <c r="F244" s="231"/>
      <c r="G244" s="231"/>
      <c r="H244" s="231"/>
      <c r="I244" s="231"/>
      <c r="J244" s="231"/>
      <c r="K244" s="231"/>
    </row>
    <row r="245" spans="1:11" s="23" customFormat="1" ht="15" customHeight="1">
      <c r="A245" s="24"/>
      <c r="B245" s="7"/>
      <c r="C245" s="231"/>
      <c r="D245" s="231"/>
      <c r="E245" s="231"/>
      <c r="F245" s="231"/>
      <c r="G245" s="231"/>
      <c r="H245" s="231"/>
      <c r="I245" s="231"/>
      <c r="J245" s="231"/>
      <c r="K245" s="231"/>
    </row>
    <row r="246" spans="1:11" s="23" customFormat="1" ht="15" customHeight="1">
      <c r="A246" s="24"/>
      <c r="B246" s="7"/>
      <c r="C246" s="231"/>
      <c r="D246" s="231"/>
      <c r="E246" s="231"/>
      <c r="F246" s="231"/>
      <c r="G246" s="231"/>
      <c r="H246" s="231"/>
      <c r="I246" s="231"/>
      <c r="J246" s="231"/>
      <c r="K246" s="231"/>
    </row>
    <row r="247" spans="1:11" s="23" customFormat="1" ht="15" customHeight="1">
      <c r="A247" s="24"/>
      <c r="B247" s="7"/>
      <c r="C247" s="231"/>
      <c r="D247" s="231"/>
      <c r="E247" s="231"/>
      <c r="F247" s="231"/>
      <c r="G247" s="231"/>
      <c r="H247" s="231"/>
      <c r="I247" s="231"/>
      <c r="J247" s="231"/>
      <c r="K247" s="231"/>
    </row>
    <row r="248" spans="1:11" s="23" customFormat="1" ht="15" customHeight="1">
      <c r="A248" s="24"/>
      <c r="B248" s="7"/>
      <c r="C248" s="231"/>
      <c r="D248" s="231"/>
      <c r="E248" s="231"/>
      <c r="F248" s="231"/>
      <c r="G248" s="231"/>
      <c r="H248" s="231"/>
      <c r="I248" s="231"/>
      <c r="J248" s="231"/>
      <c r="K248" s="231"/>
    </row>
    <row r="249" spans="1:11" s="23" customFormat="1" ht="15" customHeight="1">
      <c r="A249" s="24"/>
      <c r="B249" s="7"/>
      <c r="C249" s="231"/>
      <c r="D249" s="231"/>
      <c r="E249" s="231"/>
      <c r="F249" s="231"/>
      <c r="G249" s="231"/>
      <c r="H249" s="231"/>
      <c r="I249" s="231"/>
      <c r="J249" s="231"/>
      <c r="K249" s="231"/>
    </row>
    <row r="252" spans="1:10" s="35" customFormat="1" ht="15" customHeight="1">
      <c r="A252" s="1" t="s">
        <v>0</v>
      </c>
      <c r="J252" s="129"/>
    </row>
    <row r="253" s="130" customFormat="1" ht="15" customHeight="1">
      <c r="A253" s="130" t="s">
        <v>1</v>
      </c>
    </row>
    <row r="254" s="130" customFormat="1" ht="15" customHeight="1">
      <c r="A254" s="54" t="str">
        <f>A154</f>
        <v>Unaudited Results for the Second Financial Quarter Ended 31 October 2008</v>
      </c>
    </row>
    <row r="255" s="130" customFormat="1" ht="15" customHeight="1"/>
    <row r="256" s="23" customFormat="1" ht="15" customHeight="1">
      <c r="A256" s="7" t="str">
        <f>+A156</f>
        <v>NOTES TO THE QUARTERLY FINANCIAL STATEMENTS - CONT'D</v>
      </c>
    </row>
    <row r="257" s="23" customFormat="1" ht="15" customHeight="1">
      <c r="A257" s="7"/>
    </row>
    <row r="258" spans="1:9" s="6" customFormat="1" ht="15" customHeight="1">
      <c r="A258" s="24" t="s">
        <v>230</v>
      </c>
      <c r="B258" s="7" t="s">
        <v>159</v>
      </c>
      <c r="G258" s="9"/>
      <c r="H258" s="9"/>
      <c r="I258" s="9"/>
    </row>
    <row r="259" s="6" customFormat="1" ht="15" customHeight="1"/>
    <row r="260" spans="2:12" s="6" customFormat="1" ht="15" customHeight="1">
      <c r="B260" s="231" t="s">
        <v>285</v>
      </c>
      <c r="C260" s="231"/>
      <c r="D260" s="231"/>
      <c r="E260" s="231"/>
      <c r="F260" s="231"/>
      <c r="G260" s="231"/>
      <c r="H260" s="231"/>
      <c r="I260" s="231"/>
      <c r="J260" s="231"/>
      <c r="K260" s="231"/>
      <c r="L260" s="200"/>
    </row>
    <row r="261" spans="2:12" s="6" customFormat="1" ht="15" customHeight="1">
      <c r="B261" s="231"/>
      <c r="C261" s="231"/>
      <c r="D261" s="231"/>
      <c r="E261" s="231"/>
      <c r="F261" s="231"/>
      <c r="G261" s="231"/>
      <c r="H261" s="231"/>
      <c r="I261" s="231"/>
      <c r="J261" s="231"/>
      <c r="K261" s="231"/>
      <c r="L261" s="200"/>
    </row>
    <row r="262" spans="2:12" s="6" customFormat="1" ht="15" customHeight="1">
      <c r="B262" s="231"/>
      <c r="C262" s="231"/>
      <c r="D262" s="231"/>
      <c r="E262" s="231"/>
      <c r="F262" s="231"/>
      <c r="G262" s="231"/>
      <c r="H262" s="231"/>
      <c r="I262" s="231"/>
      <c r="J262" s="231"/>
      <c r="K262" s="231"/>
      <c r="L262" s="200"/>
    </row>
    <row r="263" spans="2:12" s="6" customFormat="1" ht="15" customHeight="1">
      <c r="B263" s="231"/>
      <c r="C263" s="231"/>
      <c r="D263" s="231"/>
      <c r="E263" s="231"/>
      <c r="F263" s="231"/>
      <c r="G263" s="231"/>
      <c r="H263" s="231"/>
      <c r="I263" s="231"/>
      <c r="J263" s="231"/>
      <c r="K263" s="231"/>
      <c r="L263" s="200"/>
    </row>
    <row r="264" s="23" customFormat="1" ht="15" customHeight="1">
      <c r="A264" s="7"/>
    </row>
    <row r="265" s="23" customFormat="1" ht="15" customHeight="1">
      <c r="A265" s="7"/>
    </row>
    <row r="266" spans="1:9" s="6" customFormat="1" ht="15" customHeight="1">
      <c r="A266" s="24" t="s">
        <v>96</v>
      </c>
      <c r="B266" s="7" t="s">
        <v>160</v>
      </c>
      <c r="G266" s="9"/>
      <c r="H266" s="9"/>
      <c r="I266" s="9"/>
    </row>
    <row r="267" s="6" customFormat="1" ht="15" customHeight="1"/>
    <row r="268" spans="2:12" s="6" customFormat="1" ht="15" customHeight="1">
      <c r="B268" s="231" t="s">
        <v>292</v>
      </c>
      <c r="C268" s="231"/>
      <c r="D268" s="231"/>
      <c r="E268" s="231"/>
      <c r="F268" s="231"/>
      <c r="G268" s="231"/>
      <c r="H268" s="231"/>
      <c r="I268" s="231"/>
      <c r="J268" s="231"/>
      <c r="K268" s="231"/>
      <c r="L268" s="200"/>
    </row>
    <row r="269" spans="2:12" s="6" customFormat="1" ht="15" customHeight="1">
      <c r="B269" s="231"/>
      <c r="C269" s="231"/>
      <c r="D269" s="231"/>
      <c r="E269" s="231"/>
      <c r="F269" s="231"/>
      <c r="G269" s="231"/>
      <c r="H269" s="231"/>
      <c r="I269" s="231"/>
      <c r="J269" s="231"/>
      <c r="K269" s="231"/>
      <c r="L269" s="200"/>
    </row>
    <row r="270" spans="2:12" s="6" customFormat="1" ht="15" customHeight="1">
      <c r="B270" s="231"/>
      <c r="C270" s="231"/>
      <c r="D270" s="231"/>
      <c r="E270" s="231"/>
      <c r="F270" s="231"/>
      <c r="G270" s="231"/>
      <c r="H270" s="231"/>
      <c r="I270" s="231"/>
      <c r="J270" s="231"/>
      <c r="K270" s="231"/>
      <c r="L270" s="200"/>
    </row>
    <row r="271" spans="2:11" s="6" customFormat="1" ht="32.25" customHeight="1">
      <c r="B271" s="231"/>
      <c r="C271" s="231"/>
      <c r="D271" s="231"/>
      <c r="E271" s="231"/>
      <c r="F271" s="231"/>
      <c r="G271" s="231"/>
      <c r="H271" s="231"/>
      <c r="I271" s="231"/>
      <c r="J271" s="231"/>
      <c r="K271" s="231"/>
    </row>
    <row r="272" s="6" customFormat="1" ht="15" customHeight="1"/>
    <row r="273" spans="2:11" s="6" customFormat="1" ht="15" customHeight="1">
      <c r="B273" s="231" t="s">
        <v>301</v>
      </c>
      <c r="C273" s="231"/>
      <c r="D273" s="231"/>
      <c r="E273" s="231"/>
      <c r="F273" s="231"/>
      <c r="G273" s="231"/>
      <c r="H273" s="231"/>
      <c r="I273" s="231"/>
      <c r="J273" s="231"/>
      <c r="K273" s="231"/>
    </row>
    <row r="274" spans="2:11" s="6" customFormat="1" ht="15" customHeight="1">
      <c r="B274" s="231"/>
      <c r="C274" s="231"/>
      <c r="D274" s="231"/>
      <c r="E274" s="231"/>
      <c r="F274" s="231"/>
      <c r="G274" s="231"/>
      <c r="H274" s="231"/>
      <c r="I274" s="231"/>
      <c r="J274" s="231"/>
      <c r="K274" s="231"/>
    </row>
    <row r="275" spans="2:11" s="6" customFormat="1" ht="15" customHeight="1">
      <c r="B275" s="231"/>
      <c r="C275" s="231"/>
      <c r="D275" s="231"/>
      <c r="E275" s="231"/>
      <c r="F275" s="231"/>
      <c r="G275" s="231"/>
      <c r="H275" s="231"/>
      <c r="I275" s="231"/>
      <c r="J275" s="231"/>
      <c r="K275" s="231"/>
    </row>
    <row r="276" spans="2:11" s="6" customFormat="1" ht="15" customHeight="1">
      <c r="B276" s="231"/>
      <c r="C276" s="231"/>
      <c r="D276" s="231"/>
      <c r="E276" s="231"/>
      <c r="F276" s="231"/>
      <c r="G276" s="231"/>
      <c r="H276" s="231"/>
      <c r="I276" s="231"/>
      <c r="J276" s="231"/>
      <c r="K276" s="231"/>
    </row>
    <row r="277" spans="2:11" s="6" customFormat="1" ht="15" customHeight="1">
      <c r="B277" s="231"/>
      <c r="C277" s="231"/>
      <c r="D277" s="231"/>
      <c r="E277" s="231"/>
      <c r="F277" s="231"/>
      <c r="G277" s="231"/>
      <c r="H277" s="231"/>
      <c r="I277" s="231"/>
      <c r="J277" s="231"/>
      <c r="K277" s="231"/>
    </row>
    <row r="278" spans="2:11" s="6" customFormat="1" ht="15" customHeight="1">
      <c r="B278" s="231"/>
      <c r="C278" s="231"/>
      <c r="D278" s="231"/>
      <c r="E278" s="231"/>
      <c r="F278" s="231"/>
      <c r="G278" s="231"/>
      <c r="H278" s="231"/>
      <c r="I278" s="231"/>
      <c r="J278" s="231"/>
      <c r="K278" s="231"/>
    </row>
    <row r="279" spans="2:11" s="6" customFormat="1" ht="15" customHeight="1">
      <c r="B279" s="231"/>
      <c r="C279" s="231"/>
      <c r="D279" s="231"/>
      <c r="E279" s="231"/>
      <c r="F279" s="231"/>
      <c r="G279" s="231"/>
      <c r="H279" s="231"/>
      <c r="I279" s="231"/>
      <c r="J279" s="231"/>
      <c r="K279" s="231"/>
    </row>
    <row r="280" spans="2:12" s="6" customFormat="1" ht="15" customHeight="1">
      <c r="B280" s="231"/>
      <c r="C280" s="231"/>
      <c r="D280" s="231"/>
      <c r="E280" s="231"/>
      <c r="F280" s="231"/>
      <c r="G280" s="231"/>
      <c r="H280" s="231"/>
      <c r="I280" s="231"/>
      <c r="J280" s="231"/>
      <c r="K280" s="231"/>
      <c r="L280" s="200"/>
    </row>
    <row r="281" spans="2:12" s="6" customFormat="1" ht="15" customHeight="1">
      <c r="B281" s="198"/>
      <c r="C281" s="198"/>
      <c r="D281" s="198"/>
      <c r="E281" s="198"/>
      <c r="F281" s="198"/>
      <c r="G281" s="198"/>
      <c r="H281" s="198"/>
      <c r="I281" s="198"/>
      <c r="J281" s="198"/>
      <c r="K281" s="198"/>
      <c r="L281" s="200"/>
    </row>
    <row r="282" spans="1:2" s="6" customFormat="1" ht="15" customHeight="1">
      <c r="A282" s="24" t="s">
        <v>97</v>
      </c>
      <c r="B282" s="7" t="s">
        <v>164</v>
      </c>
    </row>
    <row r="283" s="6" customFormat="1" ht="15" customHeight="1"/>
    <row r="284" spans="2:12" s="6" customFormat="1" ht="15" customHeight="1">
      <c r="B284" s="231" t="s">
        <v>231</v>
      </c>
      <c r="C284" s="231"/>
      <c r="D284" s="231"/>
      <c r="E284" s="231"/>
      <c r="F284" s="231"/>
      <c r="G284" s="231"/>
      <c r="H284" s="231"/>
      <c r="I284" s="231"/>
      <c r="J284" s="231"/>
      <c r="K284" s="231"/>
      <c r="L284" s="200"/>
    </row>
    <row r="285" spans="2:12" s="6" customFormat="1" ht="15" customHeight="1">
      <c r="B285" s="231"/>
      <c r="C285" s="231"/>
      <c r="D285" s="231"/>
      <c r="E285" s="231"/>
      <c r="F285" s="231"/>
      <c r="G285" s="231"/>
      <c r="H285" s="231"/>
      <c r="I285" s="231"/>
      <c r="J285" s="231"/>
      <c r="K285" s="231"/>
      <c r="L285" s="200"/>
    </row>
    <row r="286" spans="2:11" s="6" customFormat="1" ht="15" customHeight="1">
      <c r="B286" s="231"/>
      <c r="C286" s="231"/>
      <c r="D286" s="231"/>
      <c r="E286" s="231"/>
      <c r="F286" s="231"/>
      <c r="G286" s="231"/>
      <c r="H286" s="231"/>
      <c r="I286" s="231"/>
      <c r="J286" s="231"/>
      <c r="K286" s="231"/>
    </row>
    <row r="287" s="116" customFormat="1" ht="15" customHeight="1">
      <c r="A287" s="115"/>
    </row>
    <row r="288" spans="2:12" s="6" customFormat="1" ht="15" customHeight="1">
      <c r="B288" s="231" t="s">
        <v>308</v>
      </c>
      <c r="C288" s="231"/>
      <c r="D288" s="231"/>
      <c r="E288" s="231"/>
      <c r="F288" s="231"/>
      <c r="G288" s="231"/>
      <c r="H288" s="231"/>
      <c r="I288" s="231"/>
      <c r="J288" s="231"/>
      <c r="K288" s="231"/>
      <c r="L288" s="200"/>
    </row>
    <row r="289" spans="2:12" s="6" customFormat="1" ht="15" customHeight="1">
      <c r="B289" s="231"/>
      <c r="C289" s="231"/>
      <c r="D289" s="231"/>
      <c r="E289" s="231"/>
      <c r="F289" s="231"/>
      <c r="G289" s="231"/>
      <c r="H289" s="231"/>
      <c r="I289" s="231"/>
      <c r="J289" s="231"/>
      <c r="K289" s="231"/>
      <c r="L289" s="200"/>
    </row>
    <row r="290" spans="2:12" s="6" customFormat="1" ht="15" customHeight="1">
      <c r="B290" s="231"/>
      <c r="C290" s="231"/>
      <c r="D290" s="231"/>
      <c r="E290" s="231"/>
      <c r="F290" s="231"/>
      <c r="G290" s="231"/>
      <c r="H290" s="231"/>
      <c r="I290" s="231"/>
      <c r="J290" s="231"/>
      <c r="K290" s="231"/>
      <c r="L290" s="200"/>
    </row>
    <row r="291" s="6" customFormat="1" ht="15" customHeight="1"/>
    <row r="292" spans="2:11" s="6" customFormat="1" ht="15" customHeight="1">
      <c r="B292" s="231" t="s">
        <v>305</v>
      </c>
      <c r="C292" s="231"/>
      <c r="D292" s="231"/>
      <c r="E292" s="231"/>
      <c r="F292" s="231"/>
      <c r="G292" s="231"/>
      <c r="H292" s="231"/>
      <c r="I292" s="231"/>
      <c r="J292" s="231"/>
      <c r="K292" s="231"/>
    </row>
    <row r="293" spans="2:11" s="6" customFormat="1" ht="15" customHeight="1">
      <c r="B293" s="231"/>
      <c r="C293" s="231"/>
      <c r="D293" s="231"/>
      <c r="E293" s="231"/>
      <c r="F293" s="231"/>
      <c r="G293" s="231"/>
      <c r="H293" s="231"/>
      <c r="I293" s="231"/>
      <c r="J293" s="231"/>
      <c r="K293" s="231"/>
    </row>
    <row r="294" spans="2:11" s="6" customFormat="1" ht="15" customHeight="1">
      <c r="B294" s="198"/>
      <c r="C294" s="198"/>
      <c r="D294" s="198"/>
      <c r="E294" s="198"/>
      <c r="F294" s="198"/>
      <c r="G294" s="198"/>
      <c r="H294" s="198"/>
      <c r="I294" s="198"/>
      <c r="J294" s="198"/>
      <c r="K294" s="198"/>
    </row>
    <row r="296" spans="1:9" s="6" customFormat="1" ht="15" customHeight="1">
      <c r="A296" s="24" t="s">
        <v>99</v>
      </c>
      <c r="B296" s="7" t="s">
        <v>163</v>
      </c>
      <c r="G296" s="9"/>
      <c r="H296" s="9"/>
      <c r="I296" s="9"/>
    </row>
    <row r="297" s="6" customFormat="1" ht="15" customHeight="1"/>
    <row r="298" spans="2:12" s="6" customFormat="1" ht="15" customHeight="1">
      <c r="B298" s="231" t="s">
        <v>272</v>
      </c>
      <c r="C298" s="231"/>
      <c r="D298" s="231"/>
      <c r="E298" s="231"/>
      <c r="F298" s="231"/>
      <c r="G298" s="231"/>
      <c r="H298" s="231"/>
      <c r="I298" s="231"/>
      <c r="J298" s="231"/>
      <c r="K298" s="231"/>
      <c r="L298" s="200"/>
    </row>
    <row r="299" spans="2:12" s="6" customFormat="1" ht="15" customHeight="1">
      <c r="B299" s="231"/>
      <c r="C299" s="231"/>
      <c r="D299" s="231"/>
      <c r="E299" s="231"/>
      <c r="F299" s="231"/>
      <c r="G299" s="231"/>
      <c r="H299" s="231"/>
      <c r="I299" s="231"/>
      <c r="J299" s="231"/>
      <c r="K299" s="231"/>
      <c r="L299" s="200"/>
    </row>
    <row r="300" s="6" customFormat="1" ht="15" customHeight="1"/>
    <row r="301" spans="1:10" ht="16.5" customHeight="1">
      <c r="A301" s="1" t="s">
        <v>0</v>
      </c>
      <c r="J301" s="128"/>
    </row>
    <row r="302" ht="15" customHeight="1">
      <c r="A302" s="2" t="s">
        <v>1</v>
      </c>
    </row>
    <row r="303" ht="15" customHeight="1">
      <c r="A303" s="54" t="str">
        <f>A254</f>
        <v>Unaudited Results for the Second Financial Quarter Ended 31 October 2008</v>
      </c>
    </row>
    <row r="305" s="6" customFormat="1" ht="15" customHeight="1">
      <c r="A305" s="7" t="str">
        <f>A256</f>
        <v>NOTES TO THE QUARTERLY FINANCIAL STATEMENTS - CONT'D</v>
      </c>
    </row>
    <row r="307" spans="1:10" s="6" customFormat="1" ht="15" customHeight="1">
      <c r="A307" s="24" t="s">
        <v>100</v>
      </c>
      <c r="B307" s="7" t="s">
        <v>162</v>
      </c>
      <c r="G307" s="9"/>
      <c r="H307" s="9"/>
      <c r="I307" s="9"/>
      <c r="J307" s="6" t="s">
        <v>187</v>
      </c>
    </row>
    <row r="308" spans="7:14" s="6" customFormat="1" ht="15" customHeight="1">
      <c r="G308" s="9"/>
      <c r="H308" s="9"/>
      <c r="I308" s="9"/>
      <c r="J308" s="9"/>
      <c r="K308" s="9"/>
      <c r="L308" s="9"/>
      <c r="M308" s="9"/>
      <c r="N308" s="9"/>
    </row>
    <row r="309" spans="2:12" s="6" customFormat="1" ht="15" customHeight="1">
      <c r="B309" s="236" t="s">
        <v>273</v>
      </c>
      <c r="C309" s="231"/>
      <c r="D309" s="231"/>
      <c r="E309" s="231"/>
      <c r="F309" s="231"/>
      <c r="G309" s="231"/>
      <c r="H309" s="231"/>
      <c r="I309" s="231"/>
      <c r="J309" s="231"/>
      <c r="K309" s="231"/>
      <c r="L309" s="200"/>
    </row>
    <row r="310" spans="2:12" s="6" customFormat="1" ht="15" customHeight="1">
      <c r="B310" s="231"/>
      <c r="C310" s="231"/>
      <c r="D310" s="231"/>
      <c r="E310" s="231"/>
      <c r="F310" s="231"/>
      <c r="G310" s="231"/>
      <c r="H310" s="231"/>
      <c r="I310" s="231"/>
      <c r="J310" s="231"/>
      <c r="K310" s="231"/>
      <c r="L310" s="200"/>
    </row>
    <row r="311" spans="2:11" s="6" customFormat="1" ht="15" customHeight="1">
      <c r="B311" s="231"/>
      <c r="C311" s="231"/>
      <c r="D311" s="231"/>
      <c r="E311" s="231"/>
      <c r="F311" s="231"/>
      <c r="G311" s="231"/>
      <c r="H311" s="231"/>
      <c r="I311" s="231"/>
      <c r="J311" s="231"/>
      <c r="K311" s="231"/>
    </row>
    <row r="312" spans="7:14" s="6" customFormat="1" ht="15" customHeight="1">
      <c r="G312" s="9"/>
      <c r="H312" s="9"/>
      <c r="I312" s="9"/>
      <c r="J312" s="9"/>
      <c r="K312" s="9"/>
      <c r="L312" s="9"/>
      <c r="M312" s="9"/>
      <c r="N312" s="9"/>
    </row>
    <row r="313" spans="10:14" s="6" customFormat="1" ht="15" customHeight="1">
      <c r="J313" s="27" t="str">
        <f>J132</f>
        <v>Cumulative</v>
      </c>
      <c r="K313" s="9"/>
      <c r="L313" s="9"/>
      <c r="M313" s="9"/>
      <c r="N313" s="9"/>
    </row>
    <row r="314" spans="1:11" s="26" customFormat="1" ht="15" customHeight="1">
      <c r="A314" s="25"/>
      <c r="G314" s="27" t="str">
        <f>G133</f>
        <v>Current Quarter</v>
      </c>
      <c r="H314" s="83"/>
      <c r="I314" s="27"/>
      <c r="J314" s="27" t="str">
        <f>J133</f>
        <v>Six Months</v>
      </c>
      <c r="K314" s="83"/>
    </row>
    <row r="315" spans="7:11" s="6" customFormat="1" ht="15" customHeight="1">
      <c r="G315" s="27" t="str">
        <f>G134</f>
        <v>Ended </v>
      </c>
      <c r="H315" s="83"/>
      <c r="I315" s="27"/>
      <c r="J315" s="27" t="str">
        <f>J134</f>
        <v>Ended</v>
      </c>
      <c r="K315" s="83"/>
    </row>
    <row r="316" spans="7:11" s="6" customFormat="1" ht="15" customHeight="1">
      <c r="G316" s="92" t="str">
        <f>G135</f>
        <v>31 October 2008</v>
      </c>
      <c r="H316" s="27"/>
      <c r="I316" s="27"/>
      <c r="J316" s="92" t="str">
        <f>J135</f>
        <v>31 October 2008</v>
      </c>
      <c r="K316" s="27"/>
    </row>
    <row r="317" spans="7:11" s="6" customFormat="1" ht="14.25" customHeight="1">
      <c r="G317" s="27"/>
      <c r="H317" s="27"/>
      <c r="I317" s="27"/>
      <c r="J317" s="27"/>
      <c r="K317" s="27"/>
    </row>
    <row r="318" spans="2:11" s="6" customFormat="1" ht="15" customHeight="1">
      <c r="B318" s="109" t="s">
        <v>131</v>
      </c>
      <c r="G318" s="27"/>
      <c r="H318" s="27"/>
      <c r="I318" s="27"/>
      <c r="J318" s="27"/>
      <c r="K318" s="27"/>
    </row>
    <row r="319" spans="2:11" s="6" customFormat="1" ht="9.75" customHeight="1">
      <c r="B319" s="109"/>
      <c r="G319" s="27"/>
      <c r="H319" s="27"/>
      <c r="I319" s="27"/>
      <c r="J319" s="27"/>
      <c r="K319" s="27"/>
    </row>
    <row r="320" spans="2:14" s="6" customFormat="1" ht="15" customHeight="1">
      <c r="B320" s="6" t="s">
        <v>130</v>
      </c>
      <c r="G320" s="150">
        <f>'IS'!E26</f>
        <v>19040</v>
      </c>
      <c r="H320" s="150"/>
      <c r="I320" s="150"/>
      <c r="J320" s="150">
        <f>'IS'!I26</f>
        <v>46535</v>
      </c>
      <c r="K320" s="82"/>
      <c r="L320" s="9"/>
      <c r="M320" s="9"/>
      <c r="N320" s="9"/>
    </row>
    <row r="321" spans="7:14" s="6" customFormat="1" ht="7.5" customHeight="1">
      <c r="G321" s="39"/>
      <c r="H321" s="39"/>
      <c r="I321" s="39"/>
      <c r="J321" s="39"/>
      <c r="K321" s="9"/>
      <c r="L321" s="9"/>
      <c r="M321" s="9"/>
      <c r="N321" s="9"/>
    </row>
    <row r="322" spans="2:14" s="6" customFormat="1" ht="15" customHeight="1">
      <c r="B322" s="6" t="s">
        <v>132</v>
      </c>
      <c r="G322" s="39"/>
      <c r="H322" s="39"/>
      <c r="I322" s="39"/>
      <c r="J322" s="39"/>
      <c r="K322" s="9"/>
      <c r="L322" s="9"/>
      <c r="M322" s="9"/>
      <c r="N322" s="9"/>
    </row>
    <row r="323" spans="2:14" s="6" customFormat="1" ht="15" customHeight="1">
      <c r="B323" s="6" t="s">
        <v>169</v>
      </c>
      <c r="G323" s="150">
        <f>'BS'!E38</f>
        <v>134005</v>
      </c>
      <c r="H323" s="39"/>
      <c r="I323" s="39"/>
      <c r="J323" s="151">
        <f>G323</f>
        <v>134005</v>
      </c>
      <c r="K323" s="9"/>
      <c r="L323" s="9"/>
      <c r="M323" s="9"/>
      <c r="N323" s="9"/>
    </row>
    <row r="324" spans="7:14" s="6" customFormat="1" ht="7.5" customHeight="1">
      <c r="G324" s="150"/>
      <c r="H324" s="39"/>
      <c r="I324" s="39"/>
      <c r="J324" s="151"/>
      <c r="K324" s="9"/>
      <c r="L324" s="9"/>
      <c r="M324" s="9"/>
      <c r="N324" s="9"/>
    </row>
    <row r="325" spans="2:14" s="6" customFormat="1" ht="15" customHeight="1" thickBot="1">
      <c r="B325" s="28" t="s">
        <v>133</v>
      </c>
      <c r="C325" s="28"/>
      <c r="D325" s="28"/>
      <c r="E325" s="28"/>
      <c r="F325" s="28"/>
      <c r="G325" s="222">
        <f>G320/G323*100</f>
        <v>14.208425058766464</v>
      </c>
      <c r="H325" s="91"/>
      <c r="I325" s="91"/>
      <c r="J325" s="222">
        <f>J320/J323*100</f>
        <v>34.72631618223201</v>
      </c>
      <c r="K325" s="9"/>
      <c r="L325" s="9"/>
      <c r="M325" s="9"/>
      <c r="N325" s="9"/>
    </row>
    <row r="326" spans="7:10" s="6" customFormat="1" ht="15" customHeight="1">
      <c r="G326" s="35"/>
      <c r="H326" s="35"/>
      <c r="I326" s="35"/>
      <c r="J326" s="35"/>
    </row>
    <row r="328" spans="1:9" s="6" customFormat="1" ht="15" customHeight="1">
      <c r="A328" s="24" t="s">
        <v>108</v>
      </c>
      <c r="B328" s="7" t="s">
        <v>161</v>
      </c>
      <c r="G328" s="9"/>
      <c r="H328" s="9"/>
      <c r="I328" s="9"/>
    </row>
    <row r="329" spans="7:14" s="6" customFormat="1" ht="15" customHeight="1">
      <c r="G329" s="9"/>
      <c r="H329" s="9"/>
      <c r="I329" s="9"/>
      <c r="J329" s="9"/>
      <c r="K329" s="9"/>
      <c r="L329" s="9"/>
      <c r="M329" s="9"/>
      <c r="N329" s="9"/>
    </row>
    <row r="330" spans="2:14" s="6" customFormat="1" ht="15" customHeight="1">
      <c r="B330" s="231" t="s">
        <v>309</v>
      </c>
      <c r="C330" s="231"/>
      <c r="D330" s="231"/>
      <c r="E330" s="231"/>
      <c r="F330" s="231"/>
      <c r="G330" s="231"/>
      <c r="H330" s="231"/>
      <c r="I330" s="231"/>
      <c r="J330" s="231"/>
      <c r="K330" s="231"/>
      <c r="L330" s="9"/>
      <c r="M330" s="9"/>
      <c r="N330" s="9"/>
    </row>
    <row r="331" spans="2:14" s="6" customFormat="1" ht="15" customHeight="1">
      <c r="B331" s="231"/>
      <c r="C331" s="231"/>
      <c r="D331" s="231"/>
      <c r="E331" s="231"/>
      <c r="F331" s="231"/>
      <c r="G331" s="231"/>
      <c r="H331" s="231"/>
      <c r="I331" s="231"/>
      <c r="J331" s="231"/>
      <c r="K331" s="231"/>
      <c r="L331" s="9"/>
      <c r="M331" s="9"/>
      <c r="N331" s="9"/>
    </row>
    <row r="332" spans="2:14" s="20" customFormat="1" ht="15" customHeight="1">
      <c r="B332" s="231"/>
      <c r="C332" s="231"/>
      <c r="D332" s="231"/>
      <c r="E332" s="231"/>
      <c r="F332" s="231"/>
      <c r="G332" s="231"/>
      <c r="H332" s="231"/>
      <c r="I332" s="231"/>
      <c r="J332" s="231"/>
      <c r="K332" s="231"/>
      <c r="L332" s="21"/>
      <c r="M332" s="21"/>
      <c r="N332" s="21"/>
    </row>
    <row r="333" spans="2:14" s="20" customFormat="1" ht="15" customHeight="1">
      <c r="B333" s="33"/>
      <c r="C333" s="33"/>
      <c r="D333" s="33"/>
      <c r="E333" s="33"/>
      <c r="F333" s="33"/>
      <c r="G333" s="33"/>
      <c r="H333" s="33"/>
      <c r="I333" s="33"/>
      <c r="J333" s="33"/>
      <c r="K333" s="33"/>
      <c r="L333" s="21"/>
      <c r="M333" s="21"/>
      <c r="N333" s="21"/>
    </row>
    <row r="334" spans="2:14" s="20" customFormat="1" ht="15" customHeight="1">
      <c r="B334" s="237" t="s">
        <v>290</v>
      </c>
      <c r="C334" s="237"/>
      <c r="D334" s="237"/>
      <c r="E334" s="237"/>
      <c r="F334" s="237"/>
      <c r="G334" s="237"/>
      <c r="H334" s="237"/>
      <c r="I334" s="237"/>
      <c r="J334" s="237"/>
      <c r="K334" s="237"/>
      <c r="L334" s="21"/>
      <c r="M334" s="21"/>
      <c r="N334" s="21"/>
    </row>
    <row r="335" spans="2:14" s="20" customFormat="1" ht="15" customHeight="1">
      <c r="B335" s="33"/>
      <c r="C335" s="33"/>
      <c r="D335" s="33"/>
      <c r="E335" s="33"/>
      <c r="F335" s="33"/>
      <c r="G335" s="33"/>
      <c r="H335" s="33"/>
      <c r="I335" s="33"/>
      <c r="J335" s="33"/>
      <c r="K335" s="33"/>
      <c r="L335" s="21"/>
      <c r="M335" s="21"/>
      <c r="N335" s="21"/>
    </row>
    <row r="336" spans="2:14" s="20" customFormat="1" ht="15" customHeight="1">
      <c r="B336" s="33"/>
      <c r="C336" s="33"/>
      <c r="D336" s="33"/>
      <c r="E336" s="33"/>
      <c r="F336" s="33"/>
      <c r="G336" s="33"/>
      <c r="H336" s="33"/>
      <c r="I336" s="33"/>
      <c r="J336" s="33"/>
      <c r="K336" s="33"/>
      <c r="L336" s="21"/>
      <c r="M336" s="21"/>
      <c r="N336" s="21"/>
    </row>
    <row r="337" spans="1:9" s="20" customFormat="1" ht="15" customHeight="1">
      <c r="A337" s="213" t="s">
        <v>275</v>
      </c>
      <c r="B337" s="214" t="s">
        <v>274</v>
      </c>
      <c r="G337" s="21"/>
      <c r="H337" s="21"/>
      <c r="I337" s="21"/>
    </row>
    <row r="338" spans="2:14" s="20" customFormat="1" ht="15" customHeight="1">
      <c r="B338" s="33"/>
      <c r="C338" s="33"/>
      <c r="D338" s="33"/>
      <c r="E338" s="33"/>
      <c r="F338" s="33"/>
      <c r="G338" s="33"/>
      <c r="H338" s="33"/>
      <c r="I338" s="33"/>
      <c r="J338" s="33"/>
      <c r="K338" s="33"/>
      <c r="L338" s="21"/>
      <c r="M338" s="21"/>
      <c r="N338" s="21"/>
    </row>
    <row r="339" spans="2:14" s="20" customFormat="1" ht="15" customHeight="1">
      <c r="B339" s="231" t="s">
        <v>310</v>
      </c>
      <c r="C339" s="231"/>
      <c r="D339" s="231"/>
      <c r="E339" s="231"/>
      <c r="F339" s="231"/>
      <c r="G339" s="231"/>
      <c r="H339" s="231"/>
      <c r="I339" s="231"/>
      <c r="J339" s="231"/>
      <c r="K339" s="231"/>
      <c r="L339" s="21"/>
      <c r="M339" s="21"/>
      <c r="N339" s="21"/>
    </row>
    <row r="340" spans="2:14" s="20" customFormat="1" ht="15" customHeight="1">
      <c r="B340" s="231"/>
      <c r="C340" s="231"/>
      <c r="D340" s="231"/>
      <c r="E340" s="231"/>
      <c r="F340" s="231"/>
      <c r="G340" s="231"/>
      <c r="H340" s="231"/>
      <c r="I340" s="231"/>
      <c r="J340" s="231"/>
      <c r="K340" s="231"/>
      <c r="L340" s="21"/>
      <c r="M340" s="21"/>
      <c r="N340" s="21"/>
    </row>
    <row r="341" spans="2:14" s="20" customFormat="1" ht="15" customHeight="1">
      <c r="B341" s="231"/>
      <c r="C341" s="231"/>
      <c r="D341" s="231"/>
      <c r="E341" s="231"/>
      <c r="F341" s="231"/>
      <c r="G341" s="231"/>
      <c r="H341" s="231"/>
      <c r="I341" s="231"/>
      <c r="J341" s="231"/>
      <c r="K341" s="231"/>
      <c r="L341" s="21"/>
      <c r="M341" s="21"/>
      <c r="N341" s="21"/>
    </row>
    <row r="342" spans="2:14" s="20" customFormat="1" ht="15" customHeight="1">
      <c r="B342" s="231"/>
      <c r="C342" s="231"/>
      <c r="D342" s="231"/>
      <c r="E342" s="231"/>
      <c r="F342" s="231"/>
      <c r="G342" s="231"/>
      <c r="H342" s="231"/>
      <c r="I342" s="231"/>
      <c r="J342" s="231"/>
      <c r="K342" s="231"/>
      <c r="L342" s="21"/>
      <c r="M342" s="21"/>
      <c r="N342" s="21"/>
    </row>
    <row r="343" spans="2:14" s="20" customFormat="1" ht="15" customHeight="1">
      <c r="B343" s="231"/>
      <c r="C343" s="231"/>
      <c r="D343" s="231"/>
      <c r="E343" s="231"/>
      <c r="F343" s="231"/>
      <c r="G343" s="231"/>
      <c r="H343" s="231"/>
      <c r="I343" s="231"/>
      <c r="J343" s="231"/>
      <c r="K343" s="231"/>
      <c r="L343" s="21"/>
      <c r="M343" s="21"/>
      <c r="N343" s="21"/>
    </row>
    <row r="344" spans="2:14" s="20" customFormat="1" ht="15" customHeight="1">
      <c r="B344" s="231"/>
      <c r="C344" s="231"/>
      <c r="D344" s="231"/>
      <c r="E344" s="231"/>
      <c r="F344" s="231"/>
      <c r="G344" s="231"/>
      <c r="H344" s="231"/>
      <c r="I344" s="231"/>
      <c r="J344" s="231"/>
      <c r="K344" s="231"/>
      <c r="L344" s="21"/>
      <c r="M344" s="21"/>
      <c r="N344" s="21"/>
    </row>
    <row r="345" spans="2:14" s="20" customFormat="1" ht="15" customHeight="1">
      <c r="B345" s="33"/>
      <c r="C345" s="33"/>
      <c r="D345" s="33"/>
      <c r="E345" s="33"/>
      <c r="F345" s="33"/>
      <c r="G345" s="33"/>
      <c r="H345" s="33"/>
      <c r="I345" s="33"/>
      <c r="J345" s="33"/>
      <c r="K345" s="33"/>
      <c r="L345" s="21"/>
      <c r="M345" s="21"/>
      <c r="N345" s="21"/>
    </row>
    <row r="346" spans="2:14" s="20" customFormat="1" ht="15" customHeight="1">
      <c r="B346" s="33"/>
      <c r="C346" s="33"/>
      <c r="D346" s="33"/>
      <c r="E346" s="33"/>
      <c r="F346" s="33"/>
      <c r="G346" s="33"/>
      <c r="H346" s="33"/>
      <c r="I346" s="33"/>
      <c r="J346" s="33"/>
      <c r="K346" s="33"/>
      <c r="L346" s="21"/>
      <c r="M346" s="21"/>
      <c r="N346" s="21"/>
    </row>
    <row r="347" spans="2:14" s="20" customFormat="1" ht="15" customHeight="1">
      <c r="B347" s="33"/>
      <c r="C347" s="33"/>
      <c r="D347" s="33"/>
      <c r="E347" s="33"/>
      <c r="F347" s="33"/>
      <c r="G347" s="33"/>
      <c r="H347" s="33"/>
      <c r="I347" s="33"/>
      <c r="J347" s="33"/>
      <c r="K347" s="33"/>
      <c r="L347" s="21"/>
      <c r="M347" s="21"/>
      <c r="N347" s="21"/>
    </row>
    <row r="348" spans="2:14" s="20" customFormat="1" ht="15" customHeight="1">
      <c r="B348" s="33"/>
      <c r="C348" s="33"/>
      <c r="D348" s="33"/>
      <c r="E348" s="33"/>
      <c r="F348" s="33"/>
      <c r="G348" s="33"/>
      <c r="H348" s="33"/>
      <c r="I348" s="33"/>
      <c r="J348" s="33"/>
      <c r="K348" s="33"/>
      <c r="L348" s="21"/>
      <c r="M348" s="21"/>
      <c r="N348" s="21"/>
    </row>
    <row r="349" spans="2:14" s="20" customFormat="1" ht="15" customHeight="1">
      <c r="B349" s="33"/>
      <c r="C349" s="33"/>
      <c r="D349" s="33"/>
      <c r="E349" s="33"/>
      <c r="F349" s="33"/>
      <c r="G349" s="33"/>
      <c r="H349" s="33"/>
      <c r="I349" s="33"/>
      <c r="J349" s="33"/>
      <c r="K349" s="33"/>
      <c r="L349" s="21"/>
      <c r="M349" s="21"/>
      <c r="N349" s="21"/>
    </row>
    <row r="350" spans="2:14" s="20" customFormat="1" ht="15" customHeight="1">
      <c r="B350" s="33"/>
      <c r="C350" s="33"/>
      <c r="D350" s="33"/>
      <c r="E350" s="33"/>
      <c r="F350" s="33"/>
      <c r="G350" s="33"/>
      <c r="H350" s="33"/>
      <c r="I350" s="33"/>
      <c r="J350" s="33"/>
      <c r="K350" s="33"/>
      <c r="L350" s="21"/>
      <c r="M350" s="21"/>
      <c r="N350" s="21"/>
    </row>
    <row r="351" spans="2:14" s="20" customFormat="1" ht="15" customHeight="1">
      <c r="B351" s="33"/>
      <c r="C351" s="33"/>
      <c r="D351" s="33"/>
      <c r="E351" s="33"/>
      <c r="F351" s="33"/>
      <c r="G351" s="33"/>
      <c r="H351" s="33"/>
      <c r="I351" s="33"/>
      <c r="J351" s="33"/>
      <c r="K351" s="33"/>
      <c r="L351" s="21"/>
      <c r="M351" s="21"/>
      <c r="N351" s="21"/>
    </row>
    <row r="352" spans="1:10" ht="16.5" customHeight="1">
      <c r="A352" s="1" t="s">
        <v>0</v>
      </c>
      <c r="J352" s="128"/>
    </row>
    <row r="353" ht="15" customHeight="1">
      <c r="A353" s="2" t="s">
        <v>1</v>
      </c>
    </row>
    <row r="354" spans="1:14" s="20" customFormat="1" ht="15" customHeight="1">
      <c r="A354" s="54" t="str">
        <f>A303</f>
        <v>Unaudited Results for the Second Financial Quarter Ended 31 October 2008</v>
      </c>
      <c r="B354" s="33"/>
      <c r="C354" s="33"/>
      <c r="D354" s="33"/>
      <c r="E354" s="33"/>
      <c r="F354" s="33"/>
      <c r="G354" s="33"/>
      <c r="H354" s="33"/>
      <c r="I354" s="33"/>
      <c r="J354" s="33"/>
      <c r="K354" s="33"/>
      <c r="L354" s="21"/>
      <c r="M354" s="21"/>
      <c r="N354" s="21"/>
    </row>
    <row r="355" spans="2:14" s="20" customFormat="1" ht="15" customHeight="1">
      <c r="B355" s="33"/>
      <c r="C355" s="33"/>
      <c r="D355" s="33"/>
      <c r="E355" s="33"/>
      <c r="F355" s="33"/>
      <c r="G355" s="33"/>
      <c r="H355" s="33"/>
      <c r="I355" s="33"/>
      <c r="J355" s="33"/>
      <c r="K355" s="33"/>
      <c r="L355" s="21"/>
      <c r="M355" s="21"/>
      <c r="N355" s="21"/>
    </row>
    <row r="356" s="6" customFormat="1" ht="15" customHeight="1">
      <c r="A356" s="7" t="str">
        <f>A305</f>
        <v>NOTES TO THE QUARTERLY FINANCIAL STATEMENTS - CONT'D</v>
      </c>
    </row>
    <row r="357" spans="2:14" s="20" customFormat="1" ht="15" customHeight="1">
      <c r="B357" s="33"/>
      <c r="C357" s="33"/>
      <c r="D357" s="33"/>
      <c r="E357" s="33"/>
      <c r="F357" s="33"/>
      <c r="G357" s="33"/>
      <c r="H357" s="33"/>
      <c r="I357" s="33"/>
      <c r="J357" s="33"/>
      <c r="K357" s="33"/>
      <c r="L357" s="21"/>
      <c r="M357" s="21"/>
      <c r="N357" s="21"/>
    </row>
    <row r="358" spans="1:9" s="20" customFormat="1" ht="15" customHeight="1">
      <c r="A358" s="213" t="s">
        <v>275</v>
      </c>
      <c r="B358" s="214" t="s">
        <v>276</v>
      </c>
      <c r="G358" s="21"/>
      <c r="H358" s="21"/>
      <c r="I358" s="21"/>
    </row>
    <row r="359" spans="2:14" s="20" customFormat="1" ht="15" customHeight="1">
      <c r="B359" s="33"/>
      <c r="C359" s="33"/>
      <c r="D359" s="33"/>
      <c r="E359" s="33"/>
      <c r="F359" s="33"/>
      <c r="G359" s="33"/>
      <c r="H359" s="33"/>
      <c r="I359" s="33"/>
      <c r="J359" s="33"/>
      <c r="K359" s="33"/>
      <c r="L359" s="21"/>
      <c r="M359" s="21"/>
      <c r="N359" s="21"/>
    </row>
    <row r="360" spans="2:14" s="20" customFormat="1" ht="15" customHeight="1">
      <c r="B360" s="238" t="s">
        <v>277</v>
      </c>
      <c r="C360" s="238"/>
      <c r="D360" s="238"/>
      <c r="E360" s="238"/>
      <c r="F360" s="238"/>
      <c r="G360" s="238"/>
      <c r="H360" s="238"/>
      <c r="I360" s="238"/>
      <c r="J360" s="238"/>
      <c r="K360" s="238"/>
      <c r="L360" s="21"/>
      <c r="M360" s="21"/>
      <c r="N360" s="21"/>
    </row>
    <row r="361" spans="2:14" s="20" customFormat="1" ht="15" customHeight="1">
      <c r="B361" s="33"/>
      <c r="C361" s="33"/>
      <c r="D361" s="33"/>
      <c r="E361" s="33"/>
      <c r="F361" s="33"/>
      <c r="G361" s="33"/>
      <c r="H361" s="33"/>
      <c r="I361" s="33"/>
      <c r="J361" s="33"/>
      <c r="K361" s="33"/>
      <c r="L361" s="21"/>
      <c r="M361" s="21"/>
      <c r="N361" s="21"/>
    </row>
    <row r="362" spans="2:14" s="20" customFormat="1" ht="15" customHeight="1">
      <c r="B362" s="20" t="s">
        <v>73</v>
      </c>
      <c r="C362" s="231" t="s">
        <v>288</v>
      </c>
      <c r="D362" s="231"/>
      <c r="E362" s="231"/>
      <c r="F362" s="231"/>
      <c r="G362" s="231"/>
      <c r="H362" s="231"/>
      <c r="I362" s="231"/>
      <c r="J362" s="231"/>
      <c r="K362" s="231"/>
      <c r="L362" s="21"/>
      <c r="M362" s="21"/>
      <c r="N362" s="21"/>
    </row>
    <row r="363" spans="3:14" s="20" customFormat="1" ht="15" customHeight="1">
      <c r="C363" s="231"/>
      <c r="D363" s="231"/>
      <c r="E363" s="231"/>
      <c r="F363" s="231"/>
      <c r="G363" s="231"/>
      <c r="H363" s="231"/>
      <c r="I363" s="231"/>
      <c r="J363" s="231"/>
      <c r="K363" s="231"/>
      <c r="L363" s="21"/>
      <c r="M363" s="21"/>
      <c r="N363" s="21"/>
    </row>
    <row r="364" spans="2:14" s="20" customFormat="1" ht="15" customHeight="1">
      <c r="B364" s="10"/>
      <c r="C364" s="231"/>
      <c r="D364" s="231"/>
      <c r="E364" s="231"/>
      <c r="F364" s="231"/>
      <c r="G364" s="231"/>
      <c r="H364" s="231"/>
      <c r="I364" s="231"/>
      <c r="J364" s="231"/>
      <c r="K364" s="231"/>
      <c r="L364" s="21"/>
      <c r="M364" s="21"/>
      <c r="N364" s="21"/>
    </row>
    <row r="365" spans="2:14" s="20" customFormat="1" ht="15" customHeight="1">
      <c r="B365" s="10"/>
      <c r="C365" s="198"/>
      <c r="D365" s="198"/>
      <c r="E365" s="198"/>
      <c r="F365" s="198"/>
      <c r="G365" s="198"/>
      <c r="H365" s="198"/>
      <c r="I365" s="198"/>
      <c r="J365" s="198"/>
      <c r="K365" s="198"/>
      <c r="L365" s="21"/>
      <c r="M365" s="21"/>
      <c r="N365" s="21"/>
    </row>
    <row r="366" spans="2:14" s="20" customFormat="1" ht="15" customHeight="1">
      <c r="B366" s="20" t="s">
        <v>74</v>
      </c>
      <c r="C366" s="231" t="s">
        <v>289</v>
      </c>
      <c r="D366" s="231"/>
      <c r="E366" s="231"/>
      <c r="F366" s="231"/>
      <c r="G366" s="231"/>
      <c r="H366" s="231"/>
      <c r="I366" s="231"/>
      <c r="J366" s="231"/>
      <c r="K366" s="231"/>
      <c r="L366" s="21"/>
      <c r="M366" s="21"/>
      <c r="N366" s="21"/>
    </row>
    <row r="367" spans="3:14" s="20" customFormat="1" ht="15" customHeight="1">
      <c r="C367" s="231"/>
      <c r="D367" s="231"/>
      <c r="E367" s="231"/>
      <c r="F367" s="231"/>
      <c r="G367" s="231"/>
      <c r="H367" s="231"/>
      <c r="I367" s="231"/>
      <c r="J367" s="231"/>
      <c r="K367" s="231"/>
      <c r="L367" s="21"/>
      <c r="M367" s="21"/>
      <c r="N367" s="21"/>
    </row>
    <row r="368" spans="3:14" s="20" customFormat="1" ht="15" customHeight="1">
      <c r="C368" s="198"/>
      <c r="D368" s="198"/>
      <c r="E368" s="198"/>
      <c r="F368" s="198"/>
      <c r="G368" s="198"/>
      <c r="H368" s="198"/>
      <c r="I368" s="198"/>
      <c r="J368" s="198"/>
      <c r="K368" s="198"/>
      <c r="L368" s="21"/>
      <c r="M368" s="21"/>
      <c r="N368" s="21"/>
    </row>
    <row r="369" spans="2:14" s="20" customFormat="1" ht="15" customHeight="1">
      <c r="B369" s="20" t="s">
        <v>278</v>
      </c>
      <c r="C369" s="231" t="s">
        <v>279</v>
      </c>
      <c r="D369" s="231"/>
      <c r="E369" s="231"/>
      <c r="F369" s="231"/>
      <c r="G369" s="231"/>
      <c r="H369" s="231"/>
      <c r="I369" s="231"/>
      <c r="J369" s="231"/>
      <c r="K369" s="231"/>
      <c r="L369" s="21"/>
      <c r="M369" s="21"/>
      <c r="N369" s="21"/>
    </row>
    <row r="370" spans="2:14" s="20" customFormat="1" ht="15" customHeight="1">
      <c r="B370" s="33"/>
      <c r="C370" s="231"/>
      <c r="D370" s="231"/>
      <c r="E370" s="231"/>
      <c r="F370" s="231"/>
      <c r="G370" s="231"/>
      <c r="H370" s="231"/>
      <c r="I370" s="231"/>
      <c r="J370" s="231"/>
      <c r="K370" s="231"/>
      <c r="L370" s="21"/>
      <c r="M370" s="21"/>
      <c r="N370" s="21"/>
    </row>
    <row r="371" spans="2:14" s="20" customFormat="1" ht="15" customHeight="1">
      <c r="B371" s="33"/>
      <c r="C371" s="33"/>
      <c r="D371" s="33"/>
      <c r="E371" s="33"/>
      <c r="F371" s="33"/>
      <c r="G371" s="33"/>
      <c r="H371" s="33"/>
      <c r="I371" s="33"/>
      <c r="J371" s="33"/>
      <c r="K371" s="33"/>
      <c r="L371" s="21"/>
      <c r="M371" s="21"/>
      <c r="N371" s="21"/>
    </row>
    <row r="372" spans="2:14" s="20" customFormat="1" ht="15" customHeight="1">
      <c r="B372" s="33"/>
      <c r="C372" s="33"/>
      <c r="D372" s="33"/>
      <c r="E372" s="33"/>
      <c r="F372" s="33"/>
      <c r="G372" s="33"/>
      <c r="H372" s="33"/>
      <c r="I372" s="33"/>
      <c r="J372" s="33"/>
      <c r="K372" s="33"/>
      <c r="L372" s="21"/>
      <c r="M372" s="21"/>
      <c r="N372" s="21"/>
    </row>
    <row r="373" spans="2:14" s="20" customFormat="1" ht="15" customHeight="1">
      <c r="B373" s="33"/>
      <c r="C373" s="33"/>
      <c r="D373" s="33"/>
      <c r="E373" s="33"/>
      <c r="F373" s="33"/>
      <c r="G373" s="33"/>
      <c r="H373" s="33"/>
      <c r="I373" s="33"/>
      <c r="J373" s="33"/>
      <c r="K373" s="33"/>
      <c r="L373" s="21"/>
      <c r="M373" s="21"/>
      <c r="N373" s="21"/>
    </row>
    <row r="374" spans="2:14" s="20" customFormat="1" ht="15" customHeight="1">
      <c r="B374" s="33"/>
      <c r="C374" s="33"/>
      <c r="D374" s="33"/>
      <c r="E374" s="33"/>
      <c r="F374" s="33"/>
      <c r="G374" s="33"/>
      <c r="H374" s="33"/>
      <c r="I374" s="33"/>
      <c r="J374" s="33"/>
      <c r="K374" s="33"/>
      <c r="L374" s="21"/>
      <c r="M374" s="21"/>
      <c r="N374" s="21"/>
    </row>
    <row r="375" spans="2:14" s="20" customFormat="1" ht="15" customHeight="1">
      <c r="B375" s="33"/>
      <c r="C375" s="33"/>
      <c r="D375" s="33"/>
      <c r="E375" s="33"/>
      <c r="F375" s="33"/>
      <c r="G375" s="33"/>
      <c r="H375" s="33"/>
      <c r="I375" s="33"/>
      <c r="J375" s="33"/>
      <c r="K375" s="33"/>
      <c r="L375" s="21"/>
      <c r="M375" s="21"/>
      <c r="N375" s="21"/>
    </row>
    <row r="376" spans="2:14" s="20" customFormat="1" ht="15" customHeight="1">
      <c r="B376" s="33"/>
      <c r="C376" s="33"/>
      <c r="D376" s="33"/>
      <c r="E376" s="33"/>
      <c r="F376" s="33"/>
      <c r="G376" s="33"/>
      <c r="H376" s="33"/>
      <c r="I376" s="33"/>
      <c r="J376" s="33"/>
      <c r="K376" s="33"/>
      <c r="L376" s="21"/>
      <c r="M376" s="21"/>
      <c r="N376" s="21"/>
    </row>
    <row r="377" spans="2:14" s="6" customFormat="1" ht="15" customHeight="1">
      <c r="B377" s="6" t="s">
        <v>111</v>
      </c>
      <c r="C377" s="33"/>
      <c r="D377" s="33"/>
      <c r="E377" s="33"/>
      <c r="F377" s="33"/>
      <c r="G377" s="33"/>
      <c r="H377" s="33"/>
      <c r="I377" s="33"/>
      <c r="J377" s="33"/>
      <c r="K377" s="33"/>
      <c r="L377" s="9"/>
      <c r="M377" s="9"/>
      <c r="N377" s="9"/>
    </row>
    <row r="378" spans="3:14" s="6" customFormat="1" ht="15" customHeight="1">
      <c r="C378" s="33"/>
      <c r="D378" s="33"/>
      <c r="E378" s="33"/>
      <c r="F378" s="33"/>
      <c r="G378" s="33"/>
      <c r="H378" s="33"/>
      <c r="I378" s="33"/>
      <c r="J378" s="33"/>
      <c r="K378" s="33"/>
      <c r="L378" s="9"/>
      <c r="M378" s="9"/>
      <c r="N378" s="9"/>
    </row>
    <row r="379" spans="3:14" s="6" customFormat="1" ht="15" customHeight="1">
      <c r="C379" s="33"/>
      <c r="D379" s="33"/>
      <c r="E379" s="33"/>
      <c r="F379" s="33"/>
      <c r="G379" s="33"/>
      <c r="H379" s="33"/>
      <c r="I379" s="33"/>
      <c r="J379" s="33"/>
      <c r="K379" s="33"/>
      <c r="L379" s="9"/>
      <c r="M379" s="9"/>
      <c r="N379" s="9"/>
    </row>
    <row r="380" spans="1:14" s="6" customFormat="1" ht="15" customHeight="1">
      <c r="A380" s="6" t="s">
        <v>187</v>
      </c>
      <c r="G380" s="9"/>
      <c r="H380" s="9"/>
      <c r="I380" s="9"/>
      <c r="J380" s="9"/>
      <c r="K380" s="9"/>
      <c r="L380" s="9"/>
      <c r="M380" s="9"/>
      <c r="N380" s="9"/>
    </row>
    <row r="381" spans="2:14" s="6" customFormat="1" ht="15" customHeight="1">
      <c r="B381" s="7" t="s">
        <v>167</v>
      </c>
      <c r="G381" s="9"/>
      <c r="H381" s="9"/>
      <c r="I381" s="9"/>
      <c r="J381" s="9"/>
      <c r="K381" s="9"/>
      <c r="L381" s="9"/>
      <c r="M381" s="9"/>
      <c r="N381" s="9"/>
    </row>
    <row r="382" spans="2:14" s="6" customFormat="1" ht="15" customHeight="1">
      <c r="B382" s="6" t="s">
        <v>168</v>
      </c>
      <c r="G382" s="9"/>
      <c r="H382" s="9"/>
      <c r="I382" s="9"/>
      <c r="J382" s="9"/>
      <c r="K382" s="9"/>
      <c r="L382" s="9"/>
      <c r="M382" s="9"/>
      <c r="N382" s="9"/>
    </row>
    <row r="383" spans="2:14" s="6" customFormat="1" ht="15" customHeight="1">
      <c r="B383" s="6" t="s">
        <v>282</v>
      </c>
      <c r="G383" s="9"/>
      <c r="H383" s="9"/>
      <c r="I383" s="9"/>
      <c r="J383" s="9"/>
      <c r="K383" s="9"/>
      <c r="L383" s="9"/>
      <c r="M383" s="9"/>
      <c r="N383" s="9"/>
    </row>
    <row r="384" spans="7:11" s="6" customFormat="1" ht="15" customHeight="1">
      <c r="G384" s="9"/>
      <c r="H384" s="9"/>
      <c r="I384" s="9"/>
      <c r="J384" s="9"/>
      <c r="K384" s="9"/>
    </row>
    <row r="385" spans="3:11" ht="15" customHeight="1">
      <c r="C385" s="6"/>
      <c r="D385" s="6"/>
      <c r="E385" s="6"/>
      <c r="F385" s="6"/>
      <c r="G385" s="9"/>
      <c r="H385" s="9"/>
      <c r="I385" s="9"/>
      <c r="J385" s="9"/>
      <c r="K385" s="9"/>
    </row>
    <row r="386" spans="3:11" ht="15" customHeight="1">
      <c r="C386" s="6"/>
      <c r="D386" s="6"/>
      <c r="E386" s="6"/>
      <c r="F386" s="6"/>
      <c r="G386" s="9"/>
      <c r="H386" s="9"/>
      <c r="I386" s="9"/>
      <c r="J386" s="9"/>
      <c r="K386" s="9"/>
    </row>
    <row r="387" spans="3:11" ht="15" customHeight="1">
      <c r="C387" s="6"/>
      <c r="D387" s="6"/>
      <c r="E387" s="6"/>
      <c r="F387" s="6"/>
      <c r="G387" s="6"/>
      <c r="H387" s="6"/>
      <c r="I387" s="6"/>
      <c r="J387" s="6"/>
      <c r="K387" s="6"/>
    </row>
  </sheetData>
  <sheetProtection/>
  <mergeCells count="45">
    <mergeCell ref="D228:K231"/>
    <mergeCell ref="B268:K271"/>
    <mergeCell ref="B273:K280"/>
    <mergeCell ref="M166:U170"/>
    <mergeCell ref="D179:K181"/>
    <mergeCell ref="D182:K183"/>
    <mergeCell ref="E188:K190"/>
    <mergeCell ref="E185:K187"/>
    <mergeCell ref="C242:K249"/>
    <mergeCell ref="D221:K227"/>
    <mergeCell ref="E196:K198"/>
    <mergeCell ref="B126:K127"/>
    <mergeCell ref="B142:K144"/>
    <mergeCell ref="B149:J149"/>
    <mergeCell ref="B160:K161"/>
    <mergeCell ref="D210:K212"/>
    <mergeCell ref="D200:K201"/>
    <mergeCell ref="D232:K233"/>
    <mergeCell ref="B15:K16"/>
    <mergeCell ref="B21:K22"/>
    <mergeCell ref="B60:K61"/>
    <mergeCell ref="B63:K66"/>
    <mergeCell ref="B166:K170"/>
    <mergeCell ref="C175:K177"/>
    <mergeCell ref="E191:K195"/>
    <mergeCell ref="B9:K10"/>
    <mergeCell ref="B334:K334"/>
    <mergeCell ref="B339:K344"/>
    <mergeCell ref="B360:K360"/>
    <mergeCell ref="C109:K110"/>
    <mergeCell ref="B71:K73"/>
    <mergeCell ref="C78:K80"/>
    <mergeCell ref="G112:J112"/>
    <mergeCell ref="B260:K263"/>
    <mergeCell ref="D235:K241"/>
    <mergeCell ref="B292:K293"/>
    <mergeCell ref="D214:K219"/>
    <mergeCell ref="C366:K367"/>
    <mergeCell ref="C369:K370"/>
    <mergeCell ref="C362:K364"/>
    <mergeCell ref="B330:K332"/>
    <mergeCell ref="B309:K311"/>
    <mergeCell ref="B298:K299"/>
    <mergeCell ref="B284:K286"/>
    <mergeCell ref="B288:K290"/>
  </mergeCells>
  <printOptions/>
  <pageMargins left="0.7480314960629921" right="0.4724409448818898" top="0.6692913385826772" bottom="0.8267716535433072" header="0.5118110236220472" footer="0.5118110236220472"/>
  <pageSetup firstPageNumber="6" useFirstPageNumber="1" horizontalDpi="600" verticalDpi="600" orientation="portrait" paperSize="9" r:id="rId2"/>
  <headerFooter alignWithMargins="0">
    <oddFooter>&amp;C&amp;P</oddFooter>
  </headerFooter>
  <rowBreaks count="2" manualBreakCount="2">
    <brk id="100" max="9" man="1"/>
    <brk id="2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user</cp:lastModifiedBy>
  <cp:lastPrinted>2008-12-16T10:20:05Z</cp:lastPrinted>
  <dcterms:created xsi:type="dcterms:W3CDTF">2006-07-27T15:29:02Z</dcterms:created>
  <dcterms:modified xsi:type="dcterms:W3CDTF">2008-12-16T10:20:54Z</dcterms:modified>
  <cp:category/>
  <cp:version/>
  <cp:contentType/>
  <cp:contentStatus/>
</cp:coreProperties>
</file>